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2024\Infome Trimestral Empresas Públicas\I Trimestre\Informe\"/>
    </mc:Choice>
  </mc:AlternateContent>
  <xr:revisionPtr revIDLastSave="0" documentId="13_ncr:1_{196D0426-AC63-44FB-B3ED-E701401A1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ESTRE 2024" sheetId="5" r:id="rId1"/>
  </sheets>
  <definedNames>
    <definedName name="_xlnm.Print_Titles" localSheetId="0">'I TRIMESTRE 2024'!$A:$B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D9" i="5"/>
  <c r="D20" i="5" s="1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AF9" i="5"/>
  <c r="AF20" i="5" s="1"/>
  <c r="X9" i="5"/>
  <c r="X20" i="5" s="1"/>
  <c r="P9" i="5"/>
  <c r="P20" i="5" s="1"/>
  <c r="H9" i="5"/>
  <c r="H20" i="5" s="1"/>
  <c r="Z20" i="5"/>
  <c r="J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Z32" i="5"/>
  <c r="AH32" i="5" l="1"/>
  <c r="R32" i="5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AJ40" i="5" l="1"/>
  <c r="Y32" i="5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<sst xmlns="http://schemas.openxmlformats.org/spreadsheetml/2006/main" count="80" uniqueCount="77">
  <si>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</si>
  <si>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</si>
  <si>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</si>
  <si>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</si>
  <si>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</si>
  <si>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</si>
  <si>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</si>
  <si>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</si>
  <si>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</si>
  <si>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</si>
  <si>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</si>
  <si>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</si>
  <si>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</si>
  <si>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</si>
  <si>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</si>
  <si>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</si>
  <si>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</si>
  <si>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</si>
  <si>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</si>
  <si>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</si>
  <si>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</si>
  <si>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</si>
  <si>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</si>
  <si>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</si>
  <si>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</si>
  <si>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</si>
  <si>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</si>
  <si>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</si>
  <si>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</si>
  <si>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</si>
  <si>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</si>
  <si>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</si>
  <si>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</si>
  <si>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</si>
  <si>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</si>
  <si>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</si>
  <si>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</si>
  <si>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</si>
  <si>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</si>
  <si>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</si>
  <si>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</si>
  <si>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</si>
  <si>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</si>
  <si>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</si>
  <si>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</si>
  <si>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</si>
  <si>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</si>
  <si>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</si>
  <si>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</si>
  <si>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</si>
  <si>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</si>
  <si>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</si>
  <si>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</si>
  <si>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</si>
  <si>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</si>
  <si>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</si>
  <si>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</si>
  <si>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</si>
  <si>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INTEA</t>
  </si>
  <si>
    <t>POLO TECNOL.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</si>
  <si>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</si>
  <si>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</si>
  <si>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</si>
  <si>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</si>
  <si>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</si>
  <si>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</si>
  <si>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</si>
  <si>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</si>
  <si>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</si>
  <si>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</si>
  <si>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</si>
  <si>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</si>
  <si>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</si>
  <si>
    <t>LT 10 UNL</t>
  </si>
  <si>
    <t>FFMM</t>
  </si>
  <si>
    <t>COVIARA</t>
  </si>
  <si>
    <t>PLAYAS FERROV.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</si>
</sst>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,,"/>
    <numFmt numFmtId="165" formatCode="#,##0.0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5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right" vertical="top" wrapText="1"/>
    </xf>
    <xf numFmtId="165" fontId="4" fillId="0" borderId="6" xfId="1" applyNumberFormat="1" applyFont="1" applyBorder="1" applyAlignment="1">
      <alignment horizontal="right" vertical="top" wrapText="1"/>
    </xf>
    <xf numFmtId="165" fontId="5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0" borderId="8" xfId="1" applyFont="1" applyBorder="1" applyAlignment="1">
      <alignment horizontal="left" vertical="top" wrapText="1"/>
    </xf>
    <xf numFmtId="0" fontId="0" fillId="0" borderId="6" xfId="0" applyBorder="1"/>
    <xf numFmtId="0" fontId="0" fillId="0" borderId="5" xfId="0" applyBorder="1"/>
    <xf numFmtId="165" fontId="5" fillId="0" borderId="9" xfId="1" applyNumberFormat="1" applyFont="1" applyBorder="1" applyAlignment="1">
      <alignment horizontal="right" vertical="top" wrapText="1"/>
    </xf>
    <xf numFmtId="165" fontId="5" fillId="0" borderId="8" xfId="1" applyNumberFormat="1" applyFont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Border="1"/>
    <xf numFmtId="165" fontId="4" fillId="0" borderId="11" xfId="1" applyNumberFormat="1" applyFont="1" applyBorder="1" applyAlignment="1">
      <alignment horizontal="right" vertical="top" wrapText="1"/>
    </xf>
    <xf numFmtId="165" fontId="5" fillId="0" borderId="11" xfId="1" applyNumberFormat="1" applyFont="1" applyBorder="1" applyAlignment="1">
      <alignment horizontal="right" vertical="top" wrapText="1"/>
    </xf>
    <xf numFmtId="165" fontId="5" fillId="0" borderId="12" xfId="1" applyNumberFormat="1" applyFont="1" applyBorder="1" applyAlignment="1">
      <alignment horizontal="right" vertical="top" wrapText="1"/>
    </xf>
    <xf numFmtId="0" fontId="2" fillId="0" borderId="6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right" vertical="top" wrapText="1"/>
    </xf>
    <xf numFmtId="166" fontId="0" fillId="0" borderId="0" xfId="3" applyNumberFormat="1" applyFont="1"/>
    <xf numFmtId="166" fontId="0" fillId="0" borderId="0" xfId="3" applyNumberFormat="1" applyFont="1" applyFill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Porcentaje" xfId="3" builtinId="5"/>
    <cellStyle name="Título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7"/>
  <sheetViews>
    <sheetView tabSelected="1" zoomScaleNormal="100" workbookViewId="0">
      <pane xSplit="2" ySplit="1" topLeftCell="P11" activePane="bottomRight" state="frozen"/>
      <selection pane="topRight" activeCell="C1" sqref="C1"/>
      <selection pane="bottomLeft" activeCell="A2" sqref="A2"/>
      <selection pane="bottomRight" activeCell="V23" sqref="V23"/>
    </sheetView>
  </sheetViews>
  <sheetFormatPr baseColWidth="10" defaultRowHeight="15" x14ac:dyDescent="0.25"/>
  <cols>
    <col min="1" max="1" width="4.28515625" customWidth="1"/>
    <col min="2" max="2" width="43.140625" customWidth="1"/>
    <col min="3" max="3" width="9.7109375" customWidth="1"/>
    <col min="4" max="4" width="9.42578125" customWidth="1"/>
    <col min="5" max="5" width="10.28515625" customWidth="1"/>
    <col min="6" max="6" width="9.28515625" customWidth="1"/>
    <col min="7" max="7" width="11" customWidth="1"/>
    <col min="8" max="8" width="10.7109375" bestFit="1" customWidth="1"/>
    <col min="9" max="10" width="9.7109375" customWidth="1"/>
    <col min="11" max="11" width="12.42578125" customWidth="1"/>
    <col min="12" max="12" width="11.85546875" customWidth="1"/>
    <col min="13" max="13" width="12.42578125" customWidth="1"/>
    <col min="14" max="14" width="10.42578125" customWidth="1"/>
    <col min="15" max="15" width="9.28515625" customWidth="1"/>
    <col min="16" max="16" width="9.5703125" customWidth="1"/>
    <col min="17" max="17" width="10" customWidth="1"/>
    <col min="18" max="18" width="10.7109375" bestFit="1" customWidth="1"/>
    <col min="19" max="19" width="10.42578125" customWidth="1"/>
    <col min="20" max="20" width="11.5703125" customWidth="1"/>
    <col min="21" max="21" width="9.7109375" customWidth="1"/>
    <col min="22" max="22" width="9.42578125" customWidth="1"/>
    <col min="23" max="23" width="12.140625" customWidth="1"/>
    <col min="24" max="24" width="10.140625" customWidth="1"/>
    <col min="25" max="25" width="11.7109375" customWidth="1"/>
    <col min="26" max="26" width="9" customWidth="1"/>
    <col min="27" max="27" width="9.140625" customWidth="1"/>
    <col min="28" max="30" width="9.7109375" customWidth="1"/>
    <col min="31" max="31" width="11.28515625" customWidth="1"/>
    <col min="32" max="35" width="9.7109375" customWidth="1"/>
  </cols>
  <sheetData>
    <row r="1" spans="1:38" ht="45.75" thickBot="1" x14ac:dyDescent="0.3">
      <c r="A1" s="33" t="s">
        <v>10</v>
      </c>
      <c r="B1" s="34"/>
      <c r="C1" s="14" t="s">
        <v>0</v>
      </c>
      <c r="D1" s="1" t="s">
        <v>1</v>
      </c>
      <c r="E1" s="1" t="s">
        <v>57</v>
      </c>
      <c r="F1" s="1" t="s">
        <v>11</v>
      </c>
      <c r="G1" s="1" t="s">
        <v>12</v>
      </c>
      <c r="H1" s="1" t="s">
        <v>13</v>
      </c>
      <c r="I1" s="1" t="s">
        <v>75</v>
      </c>
      <c r="J1" s="1" t="s">
        <v>14</v>
      </c>
      <c r="K1" s="1" t="s">
        <v>15</v>
      </c>
      <c r="L1" s="1" t="s">
        <v>2</v>
      </c>
      <c r="M1" s="8" t="s">
        <v>16</v>
      </c>
      <c r="N1" s="1" t="s">
        <v>3</v>
      </c>
      <c r="O1" s="1" t="s">
        <v>17</v>
      </c>
      <c r="P1" s="1" t="s">
        <v>18</v>
      </c>
      <c r="Q1" s="1" t="s">
        <v>19</v>
      </c>
      <c r="R1" s="1" t="s">
        <v>72</v>
      </c>
      <c r="S1" s="1" t="s">
        <v>4</v>
      </c>
      <c r="T1" s="1" t="s">
        <v>74</v>
      </c>
      <c r="U1" s="1" t="s">
        <v>20</v>
      </c>
      <c r="V1" s="1" t="s">
        <v>58</v>
      </c>
      <c r="W1" s="1" t="s">
        <v>5</v>
      </c>
      <c r="X1" s="8" t="s">
        <v>21</v>
      </c>
      <c r="Y1" s="1" t="s">
        <v>76</v>
      </c>
      <c r="Z1" s="1" t="s">
        <v>59</v>
      </c>
      <c r="AA1" s="1" t="s">
        <v>73</v>
      </c>
      <c r="AB1" s="1" t="s">
        <v>22</v>
      </c>
      <c r="AC1" s="1" t="s">
        <v>23</v>
      </c>
      <c r="AD1" s="1" t="s">
        <v>71</v>
      </c>
      <c r="AE1" s="1" t="s">
        <v>6</v>
      </c>
      <c r="AF1" s="1" t="s">
        <v>7</v>
      </c>
      <c r="AG1" s="1" t="s">
        <v>8</v>
      </c>
      <c r="AH1" s="1" t="s">
        <v>9</v>
      </c>
      <c r="AI1" s="1" t="s">
        <v>24</v>
      </c>
      <c r="AJ1" s="24" t="s">
        <v>70</v>
      </c>
    </row>
    <row r="2" spans="1:38" ht="6" customHeight="1" x14ac:dyDescent="0.25">
      <c r="A2" s="6"/>
      <c r="B2" s="29"/>
      <c r="C2" s="7"/>
      <c r="D2" s="7"/>
      <c r="E2" s="7"/>
      <c r="F2" s="7"/>
      <c r="G2" s="7"/>
      <c r="H2" s="7"/>
      <c r="I2" s="7"/>
      <c r="J2" s="7"/>
      <c r="K2" s="7"/>
      <c r="L2" s="7"/>
      <c r="M2" s="13"/>
      <c r="N2" s="7"/>
      <c r="O2" s="7"/>
      <c r="P2" s="7"/>
      <c r="Q2" s="7"/>
      <c r="R2" s="7"/>
      <c r="S2" s="7"/>
      <c r="T2" s="7"/>
      <c r="U2" s="7"/>
      <c r="V2" s="7"/>
      <c r="W2" s="7"/>
      <c r="X2" s="1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5"/>
    </row>
    <row r="3" spans="1:38" x14ac:dyDescent="0.25">
      <c r="A3" s="2" t="s">
        <v>25</v>
      </c>
      <c r="B3" s="3" t="s">
        <v>26</v>
      </c>
      <c r="C3" s="10">
        <f>SUM(C4:C7)</f>
        <v>71170.2</v>
      </c>
      <c r="D3" s="10">
        <f t="shared" ref="D3:AI3" si="0">SUM(D4:D7)</f>
        <v>32038.7</v>
      </c>
      <c r="E3" s="10">
        <f t="shared" si="0"/>
        <v>86328.3</v>
      </c>
      <c r="F3" s="10">
        <f t="shared" si="0"/>
        <v>4028.2</v>
      </c>
      <c r="G3" s="10">
        <f t="shared" si="0"/>
        <v>378107.69999999995</v>
      </c>
      <c r="H3" s="10">
        <f t="shared" si="0"/>
        <v>35017.1</v>
      </c>
      <c r="I3" s="10">
        <f t="shared" si="0"/>
        <v>187.4</v>
      </c>
      <c r="J3" s="10">
        <f t="shared" si="0"/>
        <v>80913.500000000015</v>
      </c>
      <c r="K3" s="10">
        <f t="shared" si="0"/>
        <v>833.6</v>
      </c>
      <c r="L3" s="10">
        <f t="shared" si="0"/>
        <v>27115.7</v>
      </c>
      <c r="M3" s="11">
        <f t="shared" si="0"/>
        <v>109897.3</v>
      </c>
      <c r="N3" s="10">
        <f t="shared" si="0"/>
        <v>4582.2000000000007</v>
      </c>
      <c r="O3" s="10">
        <f t="shared" si="0"/>
        <v>5176.2999999999993</v>
      </c>
      <c r="P3" s="10">
        <f t="shared" si="0"/>
        <v>803.80000000000007</v>
      </c>
      <c r="Q3" s="10">
        <f t="shared" si="0"/>
        <v>31166.5</v>
      </c>
      <c r="R3" s="10">
        <f t="shared" si="0"/>
        <v>491238.8</v>
      </c>
      <c r="S3" s="10">
        <f t="shared" si="0"/>
        <v>9492.7000000000007</v>
      </c>
      <c r="T3" s="10">
        <f t="shared" si="0"/>
        <v>12868.6</v>
      </c>
      <c r="U3" s="10">
        <f t="shared" si="0"/>
        <v>389</v>
      </c>
      <c r="V3" s="10">
        <f t="shared" si="0"/>
        <v>596.20000000000005</v>
      </c>
      <c r="W3" s="10">
        <f t="shared" si="0"/>
        <v>19395.3</v>
      </c>
      <c r="X3" s="11">
        <f t="shared" si="0"/>
        <v>240495.09999999998</v>
      </c>
      <c r="Y3" s="10">
        <f t="shared" si="0"/>
        <v>2037.5</v>
      </c>
      <c r="Z3" s="10">
        <f t="shared" si="0"/>
        <v>21.6</v>
      </c>
      <c r="AA3" s="10">
        <f t="shared" si="0"/>
        <v>68.8</v>
      </c>
      <c r="AB3" s="10">
        <f t="shared" si="0"/>
        <v>483.7</v>
      </c>
      <c r="AC3" s="10">
        <f t="shared" si="0"/>
        <v>12233.4</v>
      </c>
      <c r="AD3" s="10">
        <f t="shared" si="0"/>
        <v>135553.60000000001</v>
      </c>
      <c r="AE3" s="10">
        <f t="shared" si="0"/>
        <v>7890.4</v>
      </c>
      <c r="AF3" s="10">
        <f t="shared" si="0"/>
        <v>3631.9</v>
      </c>
      <c r="AG3" s="10">
        <f t="shared" si="0"/>
        <v>3587.2999999999997</v>
      </c>
      <c r="AH3" s="10">
        <f t="shared" si="0"/>
        <v>13360.6</v>
      </c>
      <c r="AI3" s="10">
        <f t="shared" si="0"/>
        <v>8228</v>
      </c>
      <c r="AJ3" s="26">
        <f>SUM(C3:AI3)</f>
        <v>1828939.0000000002</v>
      </c>
    </row>
    <row r="4" spans="1:38" x14ac:dyDescent="0.25">
      <c r="A4" s="4"/>
      <c r="B4" s="5" t="s">
        <v>27</v>
      </c>
      <c r="C4" s="9">
        <v>70306</v>
      </c>
      <c r="D4" s="9">
        <v>30108.9</v>
      </c>
      <c r="E4" s="9">
        <v>75537</v>
      </c>
      <c r="F4" s="9">
        <v>638.5</v>
      </c>
      <c r="G4" s="9">
        <v>351288.1</v>
      </c>
      <c r="H4" s="9">
        <v>22721.1</v>
      </c>
      <c r="I4" s="9">
        <v>164.5</v>
      </c>
      <c r="J4" s="9">
        <v>66791.3</v>
      </c>
      <c r="K4" s="9">
        <v>4.8</v>
      </c>
      <c r="L4" s="9">
        <v>17624.400000000001</v>
      </c>
      <c r="M4" s="12">
        <v>73592.800000000003</v>
      </c>
      <c r="N4" s="9">
        <v>4043.1</v>
      </c>
      <c r="O4" s="9">
        <v>20.7</v>
      </c>
      <c r="P4" s="9">
        <v>4.4000000000000004</v>
      </c>
      <c r="Q4" s="9">
        <v>29528.400000000001</v>
      </c>
      <c r="R4" s="9">
        <v>175310.6</v>
      </c>
      <c r="S4" s="9">
        <v>727.8</v>
      </c>
      <c r="T4" s="9">
        <v>9481.2000000000007</v>
      </c>
      <c r="U4" s="9">
        <v>0</v>
      </c>
      <c r="V4" s="9">
        <v>537.20000000000005</v>
      </c>
      <c r="W4" s="9">
        <v>17615.2</v>
      </c>
      <c r="X4" s="12">
        <v>159492.9</v>
      </c>
      <c r="Y4" s="9">
        <v>247.8</v>
      </c>
      <c r="Z4" s="9">
        <v>1</v>
      </c>
      <c r="AA4" s="9">
        <v>55.4</v>
      </c>
      <c r="AB4" s="9">
        <v>86.5</v>
      </c>
      <c r="AC4" s="9">
        <v>282.60000000000002</v>
      </c>
      <c r="AD4" s="9">
        <v>6251.3</v>
      </c>
      <c r="AE4" s="9">
        <v>7890.4</v>
      </c>
      <c r="AF4" s="9">
        <v>1450.9</v>
      </c>
      <c r="AG4" s="9">
        <v>3337.2</v>
      </c>
      <c r="AH4" s="9">
        <v>10148.299999999999</v>
      </c>
      <c r="AI4" s="9">
        <v>212.1</v>
      </c>
      <c r="AJ4" s="27">
        <f>SUM(C4:AI4)</f>
        <v>1135502.3999999999</v>
      </c>
    </row>
    <row r="5" spans="1:38" x14ac:dyDescent="0.25">
      <c r="A5" s="4"/>
      <c r="B5" s="5" t="s">
        <v>28</v>
      </c>
      <c r="C5" s="9">
        <v>864.2</v>
      </c>
      <c r="D5" s="9">
        <v>1539.1</v>
      </c>
      <c r="E5" s="9">
        <v>0</v>
      </c>
      <c r="F5" s="9">
        <v>293.60000000000002</v>
      </c>
      <c r="G5" s="9">
        <v>0</v>
      </c>
      <c r="H5" s="9">
        <v>0</v>
      </c>
      <c r="I5" s="9">
        <v>22.9</v>
      </c>
      <c r="J5" s="9">
        <v>2305.3000000000002</v>
      </c>
      <c r="K5" s="9">
        <v>78.8</v>
      </c>
      <c r="L5" s="9">
        <v>1826.5</v>
      </c>
      <c r="M5" s="12">
        <v>4290.5</v>
      </c>
      <c r="N5" s="9">
        <v>539</v>
      </c>
      <c r="O5" s="9">
        <v>344.5</v>
      </c>
      <c r="P5" s="9">
        <v>96.2</v>
      </c>
      <c r="Q5" s="9">
        <v>0</v>
      </c>
      <c r="R5" s="9">
        <v>0</v>
      </c>
      <c r="S5" s="9">
        <v>0</v>
      </c>
      <c r="T5" s="9">
        <v>15.5</v>
      </c>
      <c r="U5" s="9">
        <v>0</v>
      </c>
      <c r="V5" s="9">
        <v>59</v>
      </c>
      <c r="W5" s="9">
        <v>931.1</v>
      </c>
      <c r="X5" s="12">
        <v>54904.4</v>
      </c>
      <c r="Y5" s="9">
        <v>1091.9000000000001</v>
      </c>
      <c r="Z5" s="9">
        <v>20.5</v>
      </c>
      <c r="AA5" s="9">
        <v>0</v>
      </c>
      <c r="AB5" s="9">
        <v>53.2</v>
      </c>
      <c r="AC5" s="9">
        <v>1.4</v>
      </c>
      <c r="AD5" s="9">
        <v>0</v>
      </c>
      <c r="AE5" s="9">
        <v>0</v>
      </c>
      <c r="AF5" s="9">
        <v>0</v>
      </c>
      <c r="AG5" s="9">
        <v>175.2</v>
      </c>
      <c r="AH5" s="9">
        <v>3081.6</v>
      </c>
      <c r="AI5" s="9">
        <v>0</v>
      </c>
      <c r="AJ5" s="27">
        <f>SUM(C5:AI5)</f>
        <v>72534.399999999994</v>
      </c>
    </row>
    <row r="6" spans="1:38" x14ac:dyDescent="0.25">
      <c r="A6" s="4"/>
      <c r="B6" s="5" t="s">
        <v>29</v>
      </c>
      <c r="C6" s="9">
        <v>0</v>
      </c>
      <c r="D6" s="9">
        <v>0</v>
      </c>
      <c r="E6" s="9">
        <v>10791.3</v>
      </c>
      <c r="F6" s="9">
        <v>2797</v>
      </c>
      <c r="G6" s="9">
        <v>0</v>
      </c>
      <c r="H6" s="9">
        <v>12296</v>
      </c>
      <c r="I6" s="9">
        <v>0</v>
      </c>
      <c r="J6" s="9">
        <v>3315.8</v>
      </c>
      <c r="K6" s="9">
        <v>750</v>
      </c>
      <c r="L6" s="9">
        <v>7003.5</v>
      </c>
      <c r="M6" s="12">
        <v>31800</v>
      </c>
      <c r="N6" s="9">
        <v>0</v>
      </c>
      <c r="O6" s="9">
        <v>4770.7</v>
      </c>
      <c r="P6" s="9">
        <v>702</v>
      </c>
      <c r="Q6" s="9">
        <v>0</v>
      </c>
      <c r="R6" s="9">
        <v>291222</v>
      </c>
      <c r="S6" s="9">
        <v>1770</v>
      </c>
      <c r="T6" s="9">
        <v>3144</v>
      </c>
      <c r="U6" s="9">
        <v>389</v>
      </c>
      <c r="V6" s="9">
        <v>0</v>
      </c>
      <c r="W6" s="9">
        <v>0</v>
      </c>
      <c r="X6" s="12">
        <v>0</v>
      </c>
      <c r="Y6" s="9">
        <v>0</v>
      </c>
      <c r="Z6" s="9">
        <v>0</v>
      </c>
      <c r="AA6" s="9">
        <v>9.9</v>
      </c>
      <c r="AB6" s="9">
        <v>344</v>
      </c>
      <c r="AC6" s="9">
        <v>10217.4</v>
      </c>
      <c r="AD6" s="9">
        <v>129302.3</v>
      </c>
      <c r="AE6" s="9">
        <v>0</v>
      </c>
      <c r="AF6" s="9">
        <v>2181</v>
      </c>
      <c r="AG6" s="9">
        <v>0</v>
      </c>
      <c r="AH6" s="9">
        <v>0</v>
      </c>
      <c r="AI6" s="9">
        <v>8000</v>
      </c>
      <c r="AJ6" s="27">
        <f>SUM(C6:AI6)</f>
        <v>520805.9</v>
      </c>
      <c r="AK6" s="31"/>
      <c r="AL6" s="31"/>
    </row>
    <row r="7" spans="1:38" x14ac:dyDescent="0.25">
      <c r="A7" s="4"/>
      <c r="B7" s="5" t="s">
        <v>30</v>
      </c>
      <c r="C7" s="9">
        <v>0</v>
      </c>
      <c r="D7" s="9">
        <v>390.7</v>
      </c>
      <c r="E7" s="9">
        <v>0</v>
      </c>
      <c r="F7" s="9">
        <v>299.10000000000002</v>
      </c>
      <c r="G7" s="9">
        <v>26819.599999999999</v>
      </c>
      <c r="H7" s="9">
        <v>0</v>
      </c>
      <c r="I7" s="9">
        <v>0</v>
      </c>
      <c r="J7" s="9">
        <v>8501.1</v>
      </c>
      <c r="K7" s="9">
        <v>0</v>
      </c>
      <c r="L7" s="9">
        <v>661.3</v>
      </c>
      <c r="M7" s="12">
        <v>214</v>
      </c>
      <c r="N7" s="9">
        <v>0.1</v>
      </c>
      <c r="O7" s="9">
        <v>40.4</v>
      </c>
      <c r="P7" s="9">
        <v>1.2</v>
      </c>
      <c r="Q7" s="9">
        <v>1638.1</v>
      </c>
      <c r="R7" s="9">
        <v>24706.2</v>
      </c>
      <c r="S7" s="9">
        <v>6994.9</v>
      </c>
      <c r="T7" s="9">
        <v>227.9</v>
      </c>
      <c r="U7" s="9">
        <v>0</v>
      </c>
      <c r="V7" s="9">
        <v>0</v>
      </c>
      <c r="W7" s="9">
        <v>849</v>
      </c>
      <c r="X7" s="12">
        <v>26097.8</v>
      </c>
      <c r="Y7" s="9">
        <v>697.8</v>
      </c>
      <c r="Z7" s="9">
        <v>0.1</v>
      </c>
      <c r="AA7" s="9">
        <v>3.5</v>
      </c>
      <c r="AB7" s="9">
        <v>0</v>
      </c>
      <c r="AC7" s="9">
        <v>1732</v>
      </c>
      <c r="AD7" s="9">
        <v>0</v>
      </c>
      <c r="AE7" s="9">
        <v>0</v>
      </c>
      <c r="AF7" s="9">
        <v>0</v>
      </c>
      <c r="AG7" s="9">
        <v>74.900000000000006</v>
      </c>
      <c r="AH7" s="9">
        <v>130.69999999999999</v>
      </c>
      <c r="AI7" s="9">
        <v>15.9</v>
      </c>
      <c r="AJ7" s="27">
        <f>SUM(C7:AI7)</f>
        <v>100096.29999999999</v>
      </c>
    </row>
    <row r="8" spans="1:38" ht="4.9000000000000004" customHeight="1" x14ac:dyDescent="0.25">
      <c r="A8" s="4"/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9"/>
      <c r="O8" s="9"/>
      <c r="P8" s="9"/>
      <c r="Q8" s="9"/>
      <c r="R8" s="9"/>
      <c r="S8" s="9"/>
      <c r="T8" s="9"/>
      <c r="U8" s="9"/>
      <c r="V8" s="9"/>
      <c r="W8" s="9"/>
      <c r="X8" s="12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27"/>
    </row>
    <row r="9" spans="1:38" x14ac:dyDescent="0.25">
      <c r="A9" s="2" t="s">
        <v>31</v>
      </c>
      <c r="B9" s="3" t="s">
        <v>32</v>
      </c>
      <c r="C9" s="10">
        <f t="shared" ref="C9:AI9" si="1">+C10+C14+C17+C18</f>
        <v>68405.5</v>
      </c>
      <c r="D9" s="10">
        <f t="shared" si="1"/>
        <v>24989.200000000001</v>
      </c>
      <c r="E9" s="10">
        <f t="shared" si="1"/>
        <v>159564.19999999998</v>
      </c>
      <c r="F9" s="10">
        <f t="shared" si="1"/>
        <v>4890.3</v>
      </c>
      <c r="G9" s="10">
        <f t="shared" si="1"/>
        <v>501472.69999999995</v>
      </c>
      <c r="H9" s="10">
        <f t="shared" si="1"/>
        <v>36554.400000000001</v>
      </c>
      <c r="I9" s="10">
        <f t="shared" si="1"/>
        <v>345.69999999999993</v>
      </c>
      <c r="J9" s="10">
        <f t="shared" si="1"/>
        <v>88964.700000000012</v>
      </c>
      <c r="K9" s="10">
        <f t="shared" si="1"/>
        <v>896.4</v>
      </c>
      <c r="L9" s="10">
        <f t="shared" si="1"/>
        <v>28071</v>
      </c>
      <c r="M9" s="11">
        <f t="shared" si="1"/>
        <v>94876.400000000009</v>
      </c>
      <c r="N9" s="10">
        <f t="shared" si="1"/>
        <v>2286.3000000000002</v>
      </c>
      <c r="O9" s="10">
        <f t="shared" si="1"/>
        <v>6401.8</v>
      </c>
      <c r="P9" s="10">
        <f t="shared" si="1"/>
        <v>1673.2</v>
      </c>
      <c r="Q9" s="10">
        <f t="shared" si="1"/>
        <v>25356.400000000001</v>
      </c>
      <c r="R9" s="10">
        <f t="shared" si="1"/>
        <v>400343.7</v>
      </c>
      <c r="S9" s="10">
        <f t="shared" si="1"/>
        <v>9743</v>
      </c>
      <c r="T9" s="10">
        <f t="shared" si="1"/>
        <v>8412.8000000000011</v>
      </c>
      <c r="U9" s="10">
        <f t="shared" si="1"/>
        <v>632.79999999999995</v>
      </c>
      <c r="V9" s="10">
        <f t="shared" si="1"/>
        <v>475</v>
      </c>
      <c r="W9" s="10">
        <f t="shared" si="1"/>
        <v>12229.1</v>
      </c>
      <c r="X9" s="11">
        <f t="shared" si="1"/>
        <v>93265.5</v>
      </c>
      <c r="Y9" s="10">
        <f t="shared" si="1"/>
        <v>351.6</v>
      </c>
      <c r="Z9" s="10">
        <f t="shared" si="1"/>
        <v>22.700000000000003</v>
      </c>
      <c r="AA9" s="10">
        <f t="shared" si="1"/>
        <v>108.69999999999999</v>
      </c>
      <c r="AB9" s="10">
        <f t="shared" si="1"/>
        <v>823.3</v>
      </c>
      <c r="AC9" s="10">
        <f t="shared" si="1"/>
        <v>11590.799999999997</v>
      </c>
      <c r="AD9" s="10">
        <f t="shared" si="1"/>
        <v>142353.70000000001</v>
      </c>
      <c r="AE9" s="10">
        <f t="shared" si="1"/>
        <v>9674.7000000000007</v>
      </c>
      <c r="AF9" s="10">
        <f t="shared" si="1"/>
        <v>3820.7</v>
      </c>
      <c r="AG9" s="10">
        <f t="shared" si="1"/>
        <v>2589.2999999999997</v>
      </c>
      <c r="AH9" s="10">
        <f t="shared" si="1"/>
        <v>8715.7000000000007</v>
      </c>
      <c r="AI9" s="10">
        <f t="shared" si="1"/>
        <v>16355.2</v>
      </c>
      <c r="AJ9" s="26">
        <f t="shared" ref="AJ9:AJ18" si="2">SUM(C9:AI9)</f>
        <v>1766256.5000000002</v>
      </c>
    </row>
    <row r="10" spans="1:38" x14ac:dyDescent="0.25">
      <c r="A10" s="4"/>
      <c r="B10" s="5" t="s">
        <v>33</v>
      </c>
      <c r="C10" s="9">
        <f>+C11+C12+C13</f>
        <v>68405.5</v>
      </c>
      <c r="D10" s="9">
        <f t="shared" ref="D10:AI10" si="3">+D11+D12+D13</f>
        <v>24723.4</v>
      </c>
      <c r="E10" s="9">
        <f t="shared" si="3"/>
        <v>126177.09999999999</v>
      </c>
      <c r="F10" s="9">
        <f t="shared" si="3"/>
        <v>4686.7</v>
      </c>
      <c r="G10" s="9">
        <f t="shared" si="3"/>
        <v>466596.39999999997</v>
      </c>
      <c r="H10" s="9">
        <f t="shared" si="3"/>
        <v>36554.400000000001</v>
      </c>
      <c r="I10" s="9">
        <f t="shared" si="3"/>
        <v>311.39999999999998</v>
      </c>
      <c r="J10" s="9">
        <f t="shared" si="3"/>
        <v>71115.900000000009</v>
      </c>
      <c r="K10" s="9">
        <f t="shared" si="3"/>
        <v>896.4</v>
      </c>
      <c r="L10" s="9">
        <f t="shared" si="3"/>
        <v>27992.2</v>
      </c>
      <c r="M10" s="12">
        <f t="shared" si="3"/>
        <v>94239.700000000012</v>
      </c>
      <c r="N10" s="9">
        <f t="shared" si="3"/>
        <v>2236.5</v>
      </c>
      <c r="O10" s="9">
        <f t="shared" si="3"/>
        <v>6401.5</v>
      </c>
      <c r="P10" s="9">
        <f t="shared" si="3"/>
        <v>1660.2</v>
      </c>
      <c r="Q10" s="9">
        <f t="shared" si="3"/>
        <v>25356.400000000001</v>
      </c>
      <c r="R10" s="9">
        <f t="shared" si="3"/>
        <v>393933.3</v>
      </c>
      <c r="S10" s="9">
        <f t="shared" si="3"/>
        <v>3607.5</v>
      </c>
      <c r="T10" s="9">
        <f t="shared" si="3"/>
        <v>8343.1</v>
      </c>
      <c r="U10" s="9">
        <f t="shared" si="3"/>
        <v>632.79999999999995</v>
      </c>
      <c r="V10" s="9">
        <f t="shared" si="3"/>
        <v>475</v>
      </c>
      <c r="W10" s="9">
        <f t="shared" si="3"/>
        <v>11999.9</v>
      </c>
      <c r="X10" s="12">
        <f t="shared" si="3"/>
        <v>82580.5</v>
      </c>
      <c r="Y10" s="9">
        <f t="shared" si="3"/>
        <v>351.6</v>
      </c>
      <c r="Z10" s="9">
        <f t="shared" si="3"/>
        <v>22.700000000000003</v>
      </c>
      <c r="AA10" s="9">
        <f t="shared" si="3"/>
        <v>107.1</v>
      </c>
      <c r="AB10" s="9">
        <f t="shared" si="3"/>
        <v>822.3</v>
      </c>
      <c r="AC10" s="9">
        <f t="shared" si="3"/>
        <v>11297.199999999999</v>
      </c>
      <c r="AD10" s="9">
        <f t="shared" si="3"/>
        <v>140877.1</v>
      </c>
      <c r="AE10" s="9">
        <f t="shared" si="3"/>
        <v>6908.5</v>
      </c>
      <c r="AF10" s="9">
        <f t="shared" si="3"/>
        <v>3815.7999999999997</v>
      </c>
      <c r="AG10" s="9">
        <f t="shared" si="3"/>
        <v>2506.1999999999998</v>
      </c>
      <c r="AH10" s="9">
        <f t="shared" si="3"/>
        <v>7834.2</v>
      </c>
      <c r="AI10" s="9">
        <f t="shared" si="3"/>
        <v>16276.6</v>
      </c>
      <c r="AJ10" s="27">
        <f t="shared" si="2"/>
        <v>1649745.1000000003</v>
      </c>
    </row>
    <row r="11" spans="1:38" x14ac:dyDescent="0.25">
      <c r="A11" s="4"/>
      <c r="B11" s="5" t="s">
        <v>34</v>
      </c>
      <c r="C11" s="9">
        <v>8797.7999999999993</v>
      </c>
      <c r="D11" s="9">
        <v>4482.3999999999996</v>
      </c>
      <c r="E11" s="9">
        <v>46770.5</v>
      </c>
      <c r="F11" s="9">
        <v>3998.2</v>
      </c>
      <c r="G11" s="9">
        <v>83403.100000000006</v>
      </c>
      <c r="H11" s="9">
        <v>23398.1</v>
      </c>
      <c r="I11" s="9">
        <v>167.2</v>
      </c>
      <c r="J11" s="9">
        <v>10173.5</v>
      </c>
      <c r="K11" s="9">
        <v>641.6</v>
      </c>
      <c r="L11" s="9">
        <v>19636</v>
      </c>
      <c r="M11" s="12">
        <v>59874.8</v>
      </c>
      <c r="N11" s="9">
        <v>1700.3</v>
      </c>
      <c r="O11" s="9">
        <v>5417.2</v>
      </c>
      <c r="P11" s="9">
        <v>1361.5</v>
      </c>
      <c r="Q11" s="9">
        <v>18034.2</v>
      </c>
      <c r="R11" s="9">
        <v>3162.6</v>
      </c>
      <c r="S11" s="9">
        <v>4099.1000000000004</v>
      </c>
      <c r="T11" s="9">
        <v>5532.5</v>
      </c>
      <c r="U11" s="9">
        <v>514.9</v>
      </c>
      <c r="V11" s="9">
        <v>126.9</v>
      </c>
      <c r="W11" s="9">
        <v>7280.5</v>
      </c>
      <c r="X11" s="12">
        <v>57149.7</v>
      </c>
      <c r="Y11" s="9">
        <v>170.4</v>
      </c>
      <c r="Z11" s="9">
        <v>11.6</v>
      </c>
      <c r="AA11" s="9">
        <v>75.099999999999994</v>
      </c>
      <c r="AB11" s="9">
        <v>690.3</v>
      </c>
      <c r="AC11" s="9">
        <v>9790.9</v>
      </c>
      <c r="AD11" s="9">
        <v>106047</v>
      </c>
      <c r="AE11" s="9">
        <v>3932.8</v>
      </c>
      <c r="AF11" s="9">
        <v>3431.4</v>
      </c>
      <c r="AG11" s="9">
        <v>2232.6</v>
      </c>
      <c r="AH11" s="9">
        <v>2819.3</v>
      </c>
      <c r="AI11" s="9">
        <v>15493</v>
      </c>
      <c r="AJ11" s="27">
        <f t="shared" si="2"/>
        <v>510417</v>
      </c>
    </row>
    <row r="12" spans="1:38" x14ac:dyDescent="0.25">
      <c r="A12" s="4"/>
      <c r="B12" s="5" t="s">
        <v>35</v>
      </c>
      <c r="C12" s="9">
        <v>59574.6</v>
      </c>
      <c r="D12" s="9">
        <v>15224.6</v>
      </c>
      <c r="E12" s="9">
        <v>60089.9</v>
      </c>
      <c r="F12" s="9">
        <v>592.29999999999995</v>
      </c>
      <c r="G12" s="9">
        <v>365572</v>
      </c>
      <c r="H12" s="9">
        <v>11322.5</v>
      </c>
      <c r="I12" s="9">
        <v>46.8</v>
      </c>
      <c r="J12" s="9">
        <v>55620.800000000003</v>
      </c>
      <c r="K12" s="9">
        <v>231.4</v>
      </c>
      <c r="L12" s="9">
        <v>7869.5</v>
      </c>
      <c r="M12" s="12">
        <v>32832.300000000003</v>
      </c>
      <c r="N12" s="9">
        <v>602.20000000000005</v>
      </c>
      <c r="O12" s="9">
        <v>854.3</v>
      </c>
      <c r="P12" s="9">
        <v>295.7</v>
      </c>
      <c r="Q12" s="9">
        <v>6684.6</v>
      </c>
      <c r="R12" s="9">
        <v>387219.9</v>
      </c>
      <c r="S12" s="9">
        <v>6930.9</v>
      </c>
      <c r="T12" s="9">
        <v>2101.3000000000002</v>
      </c>
      <c r="U12" s="9">
        <v>95.9</v>
      </c>
      <c r="V12" s="9">
        <v>331.1</v>
      </c>
      <c r="W12" s="9">
        <v>3793.4</v>
      </c>
      <c r="X12" s="12">
        <v>22203.5</v>
      </c>
      <c r="Y12" s="9">
        <v>40.9</v>
      </c>
      <c r="Z12" s="9">
        <v>11</v>
      </c>
      <c r="AA12" s="9">
        <v>29.8</v>
      </c>
      <c r="AB12" s="9">
        <v>102</v>
      </c>
      <c r="AC12" s="9">
        <v>1381</v>
      </c>
      <c r="AD12" s="9">
        <v>25167.5</v>
      </c>
      <c r="AE12" s="9">
        <v>2716</v>
      </c>
      <c r="AF12" s="9">
        <v>313.2</v>
      </c>
      <c r="AG12" s="9">
        <v>213.2</v>
      </c>
      <c r="AH12" s="9">
        <v>4994.2</v>
      </c>
      <c r="AI12" s="9">
        <v>783.6</v>
      </c>
      <c r="AJ12" s="27">
        <f t="shared" si="2"/>
        <v>1075841.9000000001</v>
      </c>
    </row>
    <row r="13" spans="1:38" x14ac:dyDescent="0.25">
      <c r="A13" s="4"/>
      <c r="B13" s="5" t="s">
        <v>36</v>
      </c>
      <c r="C13" s="9">
        <v>33.1</v>
      </c>
      <c r="D13" s="9">
        <v>5016.3999999999996</v>
      </c>
      <c r="E13" s="9">
        <v>19316.7</v>
      </c>
      <c r="F13" s="9">
        <v>96.2</v>
      </c>
      <c r="G13" s="9">
        <v>17621.3</v>
      </c>
      <c r="H13" s="9">
        <v>1833.8</v>
      </c>
      <c r="I13" s="9">
        <v>97.4</v>
      </c>
      <c r="J13" s="9">
        <v>5321.6</v>
      </c>
      <c r="K13" s="9">
        <v>23.4</v>
      </c>
      <c r="L13" s="9">
        <v>486.7</v>
      </c>
      <c r="M13" s="12">
        <v>1532.6</v>
      </c>
      <c r="N13" s="9">
        <v>-66</v>
      </c>
      <c r="O13" s="9">
        <v>130</v>
      </c>
      <c r="P13" s="9">
        <v>3</v>
      </c>
      <c r="Q13" s="9">
        <v>637.6</v>
      </c>
      <c r="R13" s="9">
        <v>3550.8</v>
      </c>
      <c r="S13" s="9">
        <v>-7422.5</v>
      </c>
      <c r="T13" s="9">
        <v>709.3</v>
      </c>
      <c r="U13" s="9">
        <v>22</v>
      </c>
      <c r="V13" s="9">
        <v>17</v>
      </c>
      <c r="W13" s="9">
        <v>926</v>
      </c>
      <c r="X13" s="12">
        <v>3227.3</v>
      </c>
      <c r="Y13" s="9">
        <v>140.30000000000001</v>
      </c>
      <c r="Z13" s="9">
        <v>0.1</v>
      </c>
      <c r="AA13" s="9">
        <v>2.2000000000000002</v>
      </c>
      <c r="AB13" s="9">
        <v>30</v>
      </c>
      <c r="AC13" s="9">
        <v>125.3</v>
      </c>
      <c r="AD13" s="9">
        <v>9662.6</v>
      </c>
      <c r="AE13" s="9">
        <v>259.7</v>
      </c>
      <c r="AF13" s="9">
        <v>71.2</v>
      </c>
      <c r="AG13" s="9">
        <v>60.4</v>
      </c>
      <c r="AH13" s="9">
        <v>20.7</v>
      </c>
      <c r="AI13" s="9">
        <v>0</v>
      </c>
      <c r="AJ13" s="27">
        <f t="shared" si="2"/>
        <v>63486.2</v>
      </c>
    </row>
    <row r="14" spans="1:38" x14ac:dyDescent="0.25">
      <c r="A14" s="4"/>
      <c r="B14" s="5" t="s">
        <v>28</v>
      </c>
      <c r="C14" s="9">
        <f>+C15+C16</f>
        <v>0</v>
      </c>
      <c r="D14" s="9">
        <f t="shared" ref="D14:AI14" si="4">+D15+D16</f>
        <v>0.2</v>
      </c>
      <c r="E14" s="9">
        <f t="shared" si="4"/>
        <v>0</v>
      </c>
      <c r="F14" s="9">
        <f t="shared" si="4"/>
        <v>0</v>
      </c>
      <c r="G14" s="9">
        <f t="shared" si="4"/>
        <v>6256.1</v>
      </c>
      <c r="H14" s="9">
        <f t="shared" si="4"/>
        <v>0</v>
      </c>
      <c r="I14" s="9">
        <f t="shared" si="4"/>
        <v>12.4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12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  <c r="U14" s="9">
        <f t="shared" si="4"/>
        <v>0</v>
      </c>
      <c r="V14" s="9">
        <f t="shared" si="4"/>
        <v>0</v>
      </c>
      <c r="W14" s="9">
        <f t="shared" si="4"/>
        <v>183</v>
      </c>
      <c r="X14" s="12">
        <f t="shared" si="4"/>
        <v>0</v>
      </c>
      <c r="Y14" s="9">
        <f t="shared" si="4"/>
        <v>0</v>
      </c>
      <c r="Z14" s="9">
        <f t="shared" si="4"/>
        <v>0</v>
      </c>
      <c r="AA14" s="9">
        <f t="shared" si="4"/>
        <v>0</v>
      </c>
      <c r="AB14" s="9">
        <f t="shared" si="4"/>
        <v>1</v>
      </c>
      <c r="AC14" s="9">
        <f t="shared" si="4"/>
        <v>19.8</v>
      </c>
      <c r="AD14" s="9">
        <f t="shared" si="4"/>
        <v>0</v>
      </c>
      <c r="AE14" s="9">
        <f t="shared" si="4"/>
        <v>57.2</v>
      </c>
      <c r="AF14" s="9">
        <f t="shared" si="4"/>
        <v>0</v>
      </c>
      <c r="AG14" s="9">
        <f t="shared" si="4"/>
        <v>0</v>
      </c>
      <c r="AH14" s="9">
        <f t="shared" si="4"/>
        <v>881</v>
      </c>
      <c r="AI14" s="9">
        <f t="shared" si="4"/>
        <v>0</v>
      </c>
      <c r="AJ14" s="27">
        <f t="shared" si="2"/>
        <v>7410.7</v>
      </c>
    </row>
    <row r="15" spans="1:38" x14ac:dyDescent="0.25">
      <c r="A15" s="4"/>
      <c r="B15" s="5" t="s">
        <v>37</v>
      </c>
      <c r="C15" s="9">
        <v>0</v>
      </c>
      <c r="D15" s="9">
        <v>0.2</v>
      </c>
      <c r="E15" s="9">
        <v>0</v>
      </c>
      <c r="F15" s="9">
        <v>0</v>
      </c>
      <c r="G15" s="9">
        <v>6256.1</v>
      </c>
      <c r="H15" s="9">
        <v>0</v>
      </c>
      <c r="I15" s="9">
        <v>12.4</v>
      </c>
      <c r="J15" s="9">
        <v>0</v>
      </c>
      <c r="K15" s="9">
        <v>0</v>
      </c>
      <c r="L15" s="9">
        <v>0</v>
      </c>
      <c r="M15" s="12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183</v>
      </c>
      <c r="X15" s="12">
        <v>0</v>
      </c>
      <c r="Y15" s="9">
        <v>0</v>
      </c>
      <c r="Z15" s="9">
        <v>0</v>
      </c>
      <c r="AA15" s="9">
        <v>0</v>
      </c>
      <c r="AB15" s="9">
        <v>1</v>
      </c>
      <c r="AC15" s="9">
        <v>0.7</v>
      </c>
      <c r="AD15" s="9">
        <v>0</v>
      </c>
      <c r="AE15" s="9">
        <v>57.2</v>
      </c>
      <c r="AF15" s="9">
        <v>0</v>
      </c>
      <c r="AG15" s="9">
        <v>0</v>
      </c>
      <c r="AH15" s="9">
        <v>881</v>
      </c>
      <c r="AI15" s="9">
        <v>0</v>
      </c>
      <c r="AJ15" s="27">
        <f t="shared" si="2"/>
        <v>7391.5999999999995</v>
      </c>
    </row>
    <row r="16" spans="1:38" x14ac:dyDescent="0.25">
      <c r="A16" s="4"/>
      <c r="B16" s="5" t="s">
        <v>38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2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12">
        <v>0</v>
      </c>
      <c r="Y16" s="9">
        <v>0</v>
      </c>
      <c r="Z16" s="9">
        <v>0</v>
      </c>
      <c r="AA16" s="9">
        <v>0</v>
      </c>
      <c r="AB16" s="9">
        <v>0</v>
      </c>
      <c r="AC16" s="9">
        <v>19.100000000000001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7">
        <f t="shared" si="2"/>
        <v>19.100000000000001</v>
      </c>
    </row>
    <row r="17" spans="1:38" x14ac:dyDescent="0.25">
      <c r="A17" s="4"/>
      <c r="B17" s="5" t="s">
        <v>29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2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12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7">
        <f t="shared" si="2"/>
        <v>0</v>
      </c>
    </row>
    <row r="18" spans="1:38" x14ac:dyDescent="0.25">
      <c r="A18" s="4"/>
      <c r="B18" s="5" t="s">
        <v>39</v>
      </c>
      <c r="C18" s="9">
        <v>0</v>
      </c>
      <c r="D18" s="9">
        <v>265.60000000000002</v>
      </c>
      <c r="E18" s="9">
        <v>33387.1</v>
      </c>
      <c r="F18" s="9">
        <v>203.6</v>
      </c>
      <c r="G18" s="9">
        <v>28620.2</v>
      </c>
      <c r="H18" s="9">
        <v>0</v>
      </c>
      <c r="I18" s="9">
        <v>21.9</v>
      </c>
      <c r="J18" s="9">
        <v>17848.8</v>
      </c>
      <c r="K18" s="9">
        <v>0</v>
      </c>
      <c r="L18" s="9">
        <v>78.8</v>
      </c>
      <c r="M18" s="12">
        <v>636.70000000000005</v>
      </c>
      <c r="N18" s="9">
        <v>49.8</v>
      </c>
      <c r="O18" s="9">
        <v>0.3</v>
      </c>
      <c r="P18" s="9">
        <v>13</v>
      </c>
      <c r="Q18" s="9">
        <v>0</v>
      </c>
      <c r="R18" s="9">
        <v>6410.4</v>
      </c>
      <c r="S18" s="9">
        <v>6135.5</v>
      </c>
      <c r="T18" s="9">
        <v>69.7</v>
      </c>
      <c r="U18" s="9">
        <v>0</v>
      </c>
      <c r="V18" s="9">
        <v>0</v>
      </c>
      <c r="W18" s="9">
        <v>46.2</v>
      </c>
      <c r="X18" s="12">
        <v>10685</v>
      </c>
      <c r="Y18" s="9">
        <v>0</v>
      </c>
      <c r="Z18" s="9">
        <v>0</v>
      </c>
      <c r="AA18" s="9">
        <v>1.6</v>
      </c>
      <c r="AB18" s="9">
        <v>0</v>
      </c>
      <c r="AC18" s="9">
        <v>273.8</v>
      </c>
      <c r="AD18" s="9">
        <v>1476.6</v>
      </c>
      <c r="AE18" s="9">
        <v>2709</v>
      </c>
      <c r="AF18" s="9">
        <v>4.9000000000000004</v>
      </c>
      <c r="AG18" s="9">
        <v>83.1</v>
      </c>
      <c r="AH18" s="9">
        <v>0.5</v>
      </c>
      <c r="AI18" s="9">
        <v>78.599999999999994</v>
      </c>
      <c r="AJ18" s="27">
        <f t="shared" si="2"/>
        <v>109100.70000000001</v>
      </c>
    </row>
    <row r="19" spans="1:38" ht="7.15" customHeight="1" x14ac:dyDescent="0.25">
      <c r="A19" s="4"/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  <c r="N19" s="9"/>
      <c r="O19" s="9"/>
      <c r="P19" s="9"/>
      <c r="Q19" s="9"/>
      <c r="R19" s="9"/>
      <c r="S19" s="9"/>
      <c r="T19" s="9"/>
      <c r="U19" s="9"/>
      <c r="V19" s="9"/>
      <c r="W19" s="9"/>
      <c r="X19" s="12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7"/>
    </row>
    <row r="20" spans="1:38" x14ac:dyDescent="0.25">
      <c r="A20" s="2" t="s">
        <v>40</v>
      </c>
      <c r="B20" s="3" t="s">
        <v>41</v>
      </c>
      <c r="C20" s="10">
        <f>+C3-C9</f>
        <v>2764.6999999999971</v>
      </c>
      <c r="D20" s="10">
        <f t="shared" ref="D20:AI20" si="5">+D3-D9</f>
        <v>7049.5</v>
      </c>
      <c r="E20" s="10">
        <f t="shared" si="5"/>
        <v>-73235.89999999998</v>
      </c>
      <c r="F20" s="10">
        <f t="shared" si="5"/>
        <v>-862.10000000000036</v>
      </c>
      <c r="G20" s="10">
        <f t="shared" si="5"/>
        <v>-123365</v>
      </c>
      <c r="H20" s="10">
        <f t="shared" si="5"/>
        <v>-1537.3000000000029</v>
      </c>
      <c r="I20" s="10">
        <f t="shared" si="5"/>
        <v>-158.29999999999993</v>
      </c>
      <c r="J20" s="10">
        <f t="shared" si="5"/>
        <v>-8051.1999999999971</v>
      </c>
      <c r="K20" s="10">
        <f t="shared" si="5"/>
        <v>-62.799999999999955</v>
      </c>
      <c r="L20" s="10">
        <f t="shared" si="5"/>
        <v>-955.29999999999927</v>
      </c>
      <c r="M20" s="11">
        <f t="shared" si="5"/>
        <v>15020.899999999994</v>
      </c>
      <c r="N20" s="10">
        <f t="shared" si="5"/>
        <v>2295.9000000000005</v>
      </c>
      <c r="O20" s="10">
        <f t="shared" si="5"/>
        <v>-1225.5000000000009</v>
      </c>
      <c r="P20" s="10">
        <f t="shared" si="5"/>
        <v>-869.4</v>
      </c>
      <c r="Q20" s="10">
        <f t="shared" si="5"/>
        <v>5810.0999999999985</v>
      </c>
      <c r="R20" s="10">
        <f t="shared" si="5"/>
        <v>90895.099999999977</v>
      </c>
      <c r="S20" s="10">
        <f t="shared" si="5"/>
        <v>-250.29999999999927</v>
      </c>
      <c r="T20" s="10">
        <f t="shared" si="5"/>
        <v>4455.7999999999993</v>
      </c>
      <c r="U20" s="10">
        <f t="shared" si="5"/>
        <v>-243.79999999999995</v>
      </c>
      <c r="V20" s="10">
        <f t="shared" si="5"/>
        <v>121.20000000000005</v>
      </c>
      <c r="W20" s="10">
        <f t="shared" si="5"/>
        <v>7166.1999999999989</v>
      </c>
      <c r="X20" s="11">
        <f t="shared" si="5"/>
        <v>147229.59999999998</v>
      </c>
      <c r="Y20" s="10">
        <f t="shared" si="5"/>
        <v>1685.9</v>
      </c>
      <c r="Z20" s="10">
        <f t="shared" si="5"/>
        <v>-1.1000000000000014</v>
      </c>
      <c r="AA20" s="10">
        <f t="shared" si="5"/>
        <v>-39.899999999999991</v>
      </c>
      <c r="AB20" s="10">
        <f t="shared" si="5"/>
        <v>-339.59999999999997</v>
      </c>
      <c r="AC20" s="10">
        <f t="shared" si="5"/>
        <v>642.60000000000218</v>
      </c>
      <c r="AD20" s="10">
        <f t="shared" si="5"/>
        <v>-6800.1000000000058</v>
      </c>
      <c r="AE20" s="10">
        <f t="shared" si="5"/>
        <v>-1784.3000000000011</v>
      </c>
      <c r="AF20" s="10">
        <f t="shared" si="5"/>
        <v>-188.79999999999973</v>
      </c>
      <c r="AG20" s="10">
        <f t="shared" si="5"/>
        <v>998</v>
      </c>
      <c r="AH20" s="10">
        <f t="shared" si="5"/>
        <v>4644.8999999999996</v>
      </c>
      <c r="AI20" s="10">
        <f t="shared" si="5"/>
        <v>-8127.2000000000007</v>
      </c>
      <c r="AJ20" s="26">
        <f>SUM(C20:AI20)</f>
        <v>62682.499999999971</v>
      </c>
    </row>
    <row r="21" spans="1:38" ht="7.9" customHeight="1" x14ac:dyDescent="0.25">
      <c r="A21" s="4"/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  <c r="N21" s="9"/>
      <c r="O21" s="9"/>
      <c r="P21" s="9"/>
      <c r="Q21" s="9"/>
      <c r="R21" s="9"/>
      <c r="S21" s="9"/>
      <c r="T21" s="9"/>
      <c r="U21" s="9"/>
      <c r="V21" s="9"/>
      <c r="W21" s="9"/>
      <c r="X21" s="12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27"/>
    </row>
    <row r="22" spans="1:38" x14ac:dyDescent="0.25">
      <c r="A22" s="2" t="s">
        <v>42</v>
      </c>
      <c r="B22" s="3" t="s">
        <v>43</v>
      </c>
      <c r="C22" s="10">
        <f>+C23+C24</f>
        <v>0</v>
      </c>
      <c r="D22" s="10">
        <f t="shared" ref="D22:AI22" si="6">+D23+D24</f>
        <v>699.8</v>
      </c>
      <c r="E22" s="10">
        <f t="shared" si="6"/>
        <v>8004.4</v>
      </c>
      <c r="F22" s="10">
        <f t="shared" si="6"/>
        <v>0</v>
      </c>
      <c r="G22" s="10">
        <f t="shared" si="6"/>
        <v>4824</v>
      </c>
      <c r="H22" s="10">
        <f t="shared" si="6"/>
        <v>0</v>
      </c>
      <c r="I22" s="10">
        <f t="shared" si="6"/>
        <v>105.7</v>
      </c>
      <c r="J22" s="10">
        <f t="shared" si="6"/>
        <v>6420.9</v>
      </c>
      <c r="K22" s="10">
        <f t="shared" si="6"/>
        <v>0</v>
      </c>
      <c r="L22" s="10">
        <f t="shared" si="6"/>
        <v>0</v>
      </c>
      <c r="M22" s="11">
        <f t="shared" si="6"/>
        <v>264.3</v>
      </c>
      <c r="N22" s="10">
        <f t="shared" si="6"/>
        <v>388.2</v>
      </c>
      <c r="O22" s="10">
        <f t="shared" si="6"/>
        <v>0</v>
      </c>
      <c r="P22" s="10">
        <f t="shared" si="6"/>
        <v>3</v>
      </c>
      <c r="Q22" s="10">
        <f t="shared" si="6"/>
        <v>189.5</v>
      </c>
      <c r="R22" s="10">
        <f t="shared" si="6"/>
        <v>33057.5</v>
      </c>
      <c r="S22" s="10">
        <f t="shared" si="6"/>
        <v>57.5</v>
      </c>
      <c r="T22" s="10">
        <f t="shared" si="6"/>
        <v>15</v>
      </c>
      <c r="U22" s="10">
        <f t="shared" si="6"/>
        <v>4.3</v>
      </c>
      <c r="V22" s="10">
        <f t="shared" si="6"/>
        <v>0</v>
      </c>
      <c r="W22" s="10">
        <f t="shared" si="6"/>
        <v>64.7</v>
      </c>
      <c r="X22" s="11">
        <f t="shared" si="6"/>
        <v>2520</v>
      </c>
      <c r="Y22" s="10">
        <f t="shared" si="6"/>
        <v>110.4</v>
      </c>
      <c r="Z22" s="10">
        <f t="shared" si="6"/>
        <v>0</v>
      </c>
      <c r="AA22" s="10">
        <f t="shared" si="6"/>
        <v>2.2000000000000002</v>
      </c>
      <c r="AB22" s="10">
        <f t="shared" si="6"/>
        <v>0</v>
      </c>
      <c r="AC22" s="10">
        <f t="shared" si="6"/>
        <v>9.4</v>
      </c>
      <c r="AD22" s="10">
        <f t="shared" si="6"/>
        <v>8171.5</v>
      </c>
      <c r="AE22" s="10">
        <f t="shared" si="6"/>
        <v>135.5</v>
      </c>
      <c r="AF22" s="10">
        <f t="shared" si="6"/>
        <v>22.4</v>
      </c>
      <c r="AG22" s="10">
        <f t="shared" si="6"/>
        <v>0</v>
      </c>
      <c r="AH22" s="10">
        <f t="shared" si="6"/>
        <v>0</v>
      </c>
      <c r="AI22" s="10">
        <f t="shared" si="6"/>
        <v>0</v>
      </c>
      <c r="AJ22" s="26">
        <f>SUM(C22:AI22)</f>
        <v>65070.200000000004</v>
      </c>
    </row>
    <row r="23" spans="1:38" x14ac:dyDescent="0.25">
      <c r="A23" s="4"/>
      <c r="B23" s="5" t="s">
        <v>44</v>
      </c>
      <c r="C23" s="9">
        <v>0</v>
      </c>
      <c r="D23" s="9">
        <v>699.8</v>
      </c>
      <c r="E23" s="9">
        <v>7194.2</v>
      </c>
      <c r="F23" s="9">
        <v>0</v>
      </c>
      <c r="G23" s="9">
        <v>4824</v>
      </c>
      <c r="H23" s="9">
        <v>0</v>
      </c>
      <c r="I23" s="9">
        <v>105.7</v>
      </c>
      <c r="J23" s="9">
        <v>6420.9</v>
      </c>
      <c r="K23" s="9">
        <v>0</v>
      </c>
      <c r="L23" s="9">
        <v>0</v>
      </c>
      <c r="M23" s="12">
        <v>264.3</v>
      </c>
      <c r="N23" s="9">
        <v>388.2</v>
      </c>
      <c r="O23" s="9">
        <v>0</v>
      </c>
      <c r="P23" s="9">
        <v>3</v>
      </c>
      <c r="Q23" s="9">
        <v>189.5</v>
      </c>
      <c r="R23" s="9">
        <v>57.5</v>
      </c>
      <c r="S23" s="9">
        <v>50.5</v>
      </c>
      <c r="T23" s="9">
        <v>0</v>
      </c>
      <c r="U23" s="9">
        <v>4.3</v>
      </c>
      <c r="V23" s="9">
        <v>0</v>
      </c>
      <c r="W23" s="9">
        <v>64.7</v>
      </c>
      <c r="X23" s="12">
        <v>2520</v>
      </c>
      <c r="Y23" s="9">
        <v>110.4</v>
      </c>
      <c r="Z23" s="9">
        <v>0</v>
      </c>
      <c r="AA23" s="9">
        <v>2.2000000000000002</v>
      </c>
      <c r="AB23" s="9">
        <v>0</v>
      </c>
      <c r="AC23" s="9">
        <v>9.4</v>
      </c>
      <c r="AD23" s="9">
        <v>7321.5</v>
      </c>
      <c r="AE23" s="9">
        <v>135.5</v>
      </c>
      <c r="AF23" s="9">
        <v>22.4</v>
      </c>
      <c r="AG23" s="9">
        <v>0</v>
      </c>
      <c r="AH23" s="9">
        <v>0</v>
      </c>
      <c r="AI23" s="9">
        <v>0</v>
      </c>
      <c r="AJ23" s="27">
        <f>SUM(C23:AI23)</f>
        <v>30388.000000000004</v>
      </c>
    </row>
    <row r="24" spans="1:38" x14ac:dyDescent="0.25">
      <c r="A24" s="4"/>
      <c r="B24" s="5" t="s">
        <v>45</v>
      </c>
      <c r="C24" s="9">
        <v>0</v>
      </c>
      <c r="D24" s="9">
        <v>0</v>
      </c>
      <c r="E24" s="9">
        <v>810.2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2">
        <v>0</v>
      </c>
      <c r="N24" s="9">
        <v>0</v>
      </c>
      <c r="O24" s="9">
        <v>0</v>
      </c>
      <c r="P24" s="9">
        <v>0</v>
      </c>
      <c r="Q24" s="9">
        <v>0</v>
      </c>
      <c r="R24" s="9">
        <v>33000</v>
      </c>
      <c r="S24" s="9">
        <v>7</v>
      </c>
      <c r="T24" s="9">
        <v>15</v>
      </c>
      <c r="U24" s="9">
        <v>0</v>
      </c>
      <c r="V24" s="9">
        <v>0</v>
      </c>
      <c r="W24" s="9">
        <v>0</v>
      </c>
      <c r="X24" s="12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850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27">
        <f>SUM(C24:AI24)</f>
        <v>34682.199999999997</v>
      </c>
      <c r="AK24" s="23"/>
      <c r="AL24" s="31"/>
    </row>
    <row r="25" spans="1:38" ht="6" customHeight="1" x14ac:dyDescent="0.25">
      <c r="A25" s="4"/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12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7"/>
    </row>
    <row r="26" spans="1:38" x14ac:dyDescent="0.25">
      <c r="A26" s="2" t="s">
        <v>46</v>
      </c>
      <c r="B26" s="3" t="s">
        <v>47</v>
      </c>
      <c r="C26" s="10">
        <f>+C27+C28</f>
        <v>5892.5</v>
      </c>
      <c r="D26" s="10">
        <f t="shared" ref="D26:AI26" si="7">+D27+D28</f>
        <v>13388.3</v>
      </c>
      <c r="E26" s="10">
        <f t="shared" si="7"/>
        <v>71657.600000000006</v>
      </c>
      <c r="F26" s="10">
        <f t="shared" si="7"/>
        <v>4567.7</v>
      </c>
      <c r="G26" s="10">
        <f t="shared" si="7"/>
        <v>30673.4</v>
      </c>
      <c r="H26" s="10">
        <f t="shared" si="7"/>
        <v>410.1</v>
      </c>
      <c r="I26" s="10">
        <f t="shared" si="7"/>
        <v>12.8</v>
      </c>
      <c r="J26" s="10">
        <f t="shared" si="7"/>
        <v>13086.4</v>
      </c>
      <c r="K26" s="10">
        <f t="shared" si="7"/>
        <v>4.0999999999999996</v>
      </c>
      <c r="L26" s="10">
        <f t="shared" si="7"/>
        <v>1298.7</v>
      </c>
      <c r="M26" s="11">
        <f t="shared" si="7"/>
        <v>543.5</v>
      </c>
      <c r="N26" s="10">
        <f t="shared" si="7"/>
        <v>2073.9</v>
      </c>
      <c r="O26" s="10">
        <f t="shared" si="7"/>
        <v>216</v>
      </c>
      <c r="P26" s="10">
        <f t="shared" si="7"/>
        <v>12</v>
      </c>
      <c r="Q26" s="10">
        <f t="shared" si="7"/>
        <v>5305.6</v>
      </c>
      <c r="R26" s="10">
        <f t="shared" si="7"/>
        <v>98155.3</v>
      </c>
      <c r="S26" s="10">
        <f t="shared" si="7"/>
        <v>7921.6</v>
      </c>
      <c r="T26" s="10">
        <f t="shared" si="7"/>
        <v>19.7</v>
      </c>
      <c r="U26" s="10">
        <f t="shared" si="7"/>
        <v>0</v>
      </c>
      <c r="V26" s="10">
        <f t="shared" si="7"/>
        <v>0</v>
      </c>
      <c r="W26" s="10">
        <f t="shared" si="7"/>
        <v>201.7</v>
      </c>
      <c r="X26" s="11">
        <f t="shared" si="7"/>
        <v>7724.2</v>
      </c>
      <c r="Y26" s="10">
        <f t="shared" si="7"/>
        <v>0</v>
      </c>
      <c r="Z26" s="10">
        <f t="shared" si="7"/>
        <v>0</v>
      </c>
      <c r="AA26" s="10">
        <f t="shared" si="7"/>
        <v>0.2</v>
      </c>
      <c r="AB26" s="10">
        <f t="shared" si="7"/>
        <v>3.6</v>
      </c>
      <c r="AC26" s="10">
        <f t="shared" si="7"/>
        <v>2.2999999999999998</v>
      </c>
      <c r="AD26" s="10">
        <f t="shared" si="7"/>
        <v>4551</v>
      </c>
      <c r="AE26" s="10">
        <f t="shared" si="7"/>
        <v>224.3</v>
      </c>
      <c r="AF26" s="10">
        <f t="shared" si="7"/>
        <v>34.1</v>
      </c>
      <c r="AG26" s="10">
        <f t="shared" si="7"/>
        <v>5.6</v>
      </c>
      <c r="AH26" s="10">
        <f t="shared" si="7"/>
        <v>1280.4000000000001</v>
      </c>
      <c r="AI26" s="10">
        <f t="shared" si="7"/>
        <v>773.6</v>
      </c>
      <c r="AJ26" s="26">
        <f>SUM(C26:AI26)</f>
        <v>270040.19999999995</v>
      </c>
    </row>
    <row r="27" spans="1:38" x14ac:dyDescent="0.25">
      <c r="A27" s="4"/>
      <c r="B27" s="5" t="s">
        <v>48</v>
      </c>
      <c r="C27" s="9">
        <v>5892.5</v>
      </c>
      <c r="D27" s="9">
        <v>13388.3</v>
      </c>
      <c r="E27" s="9">
        <v>71657.600000000006</v>
      </c>
      <c r="F27" s="9">
        <v>4567.7</v>
      </c>
      <c r="G27" s="9">
        <v>30673.4</v>
      </c>
      <c r="H27" s="9">
        <v>410.1</v>
      </c>
      <c r="I27" s="9">
        <v>12.8</v>
      </c>
      <c r="J27" s="9">
        <v>13086.4</v>
      </c>
      <c r="K27" s="9">
        <v>4.0999999999999996</v>
      </c>
      <c r="L27" s="9">
        <v>1298.7</v>
      </c>
      <c r="M27" s="12">
        <v>543.5</v>
      </c>
      <c r="N27" s="9">
        <v>2073.9</v>
      </c>
      <c r="O27" s="9">
        <v>216</v>
      </c>
      <c r="P27" s="9">
        <v>12</v>
      </c>
      <c r="Q27" s="9">
        <v>5305.6</v>
      </c>
      <c r="R27" s="9">
        <v>98155.3</v>
      </c>
      <c r="S27" s="9">
        <v>7921.6</v>
      </c>
      <c r="T27" s="9">
        <v>19.7</v>
      </c>
      <c r="U27" s="9">
        <v>0</v>
      </c>
      <c r="V27" s="9">
        <v>0</v>
      </c>
      <c r="W27" s="9">
        <v>201.7</v>
      </c>
      <c r="X27" s="12">
        <v>7724.2</v>
      </c>
      <c r="Y27" s="9">
        <v>0</v>
      </c>
      <c r="Z27" s="9">
        <v>0</v>
      </c>
      <c r="AA27" s="9">
        <v>0.2</v>
      </c>
      <c r="AB27" s="9">
        <v>3.6</v>
      </c>
      <c r="AC27" s="9">
        <v>2.2999999999999998</v>
      </c>
      <c r="AD27" s="9">
        <v>4551</v>
      </c>
      <c r="AE27" s="9">
        <v>224.3</v>
      </c>
      <c r="AF27" s="9">
        <v>34.1</v>
      </c>
      <c r="AG27" s="9">
        <v>5.6</v>
      </c>
      <c r="AH27" s="9">
        <v>1280.4000000000001</v>
      </c>
      <c r="AI27" s="9">
        <v>773.6</v>
      </c>
      <c r="AJ27" s="27">
        <f>SUM(C27:AI27)</f>
        <v>270040.19999999995</v>
      </c>
      <c r="AK27" s="31"/>
    </row>
    <row r="28" spans="1:38" x14ac:dyDescent="0.25">
      <c r="A28" s="4"/>
      <c r="B28" s="5" t="s">
        <v>45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2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12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7">
        <f>SUM(C28:AI28)</f>
        <v>0</v>
      </c>
    </row>
    <row r="29" spans="1:38" ht="6.4" customHeight="1" x14ac:dyDescent="0.25">
      <c r="A29" s="4"/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7"/>
    </row>
    <row r="30" spans="1:38" x14ac:dyDescent="0.25">
      <c r="A30" s="2" t="s">
        <v>49</v>
      </c>
      <c r="B30" s="3" t="s">
        <v>50</v>
      </c>
      <c r="C30" s="10">
        <f>C3+C22</f>
        <v>71170.2</v>
      </c>
      <c r="D30" s="10">
        <f t="shared" ref="D30:AI30" si="8">D3+D22</f>
        <v>32738.5</v>
      </c>
      <c r="E30" s="10">
        <f t="shared" si="8"/>
        <v>94332.7</v>
      </c>
      <c r="F30" s="10">
        <f t="shared" si="8"/>
        <v>4028.2</v>
      </c>
      <c r="G30" s="10">
        <f t="shared" si="8"/>
        <v>382931.69999999995</v>
      </c>
      <c r="H30" s="10">
        <f t="shared" si="8"/>
        <v>35017.1</v>
      </c>
      <c r="I30" s="10">
        <f t="shared" si="8"/>
        <v>293.10000000000002</v>
      </c>
      <c r="J30" s="10">
        <f t="shared" si="8"/>
        <v>87334.400000000009</v>
      </c>
      <c r="K30" s="10">
        <f t="shared" si="8"/>
        <v>833.6</v>
      </c>
      <c r="L30" s="10">
        <f t="shared" si="8"/>
        <v>27115.7</v>
      </c>
      <c r="M30" s="11">
        <f t="shared" si="8"/>
        <v>110161.60000000001</v>
      </c>
      <c r="N30" s="10">
        <f t="shared" si="8"/>
        <v>4970.4000000000005</v>
      </c>
      <c r="O30" s="10">
        <f t="shared" si="8"/>
        <v>5176.2999999999993</v>
      </c>
      <c r="P30" s="10">
        <f t="shared" si="8"/>
        <v>806.80000000000007</v>
      </c>
      <c r="Q30" s="10">
        <f t="shared" si="8"/>
        <v>31356</v>
      </c>
      <c r="R30" s="10">
        <f t="shared" si="8"/>
        <v>524296.30000000005</v>
      </c>
      <c r="S30" s="10">
        <f t="shared" si="8"/>
        <v>9550.2000000000007</v>
      </c>
      <c r="T30" s="10">
        <f t="shared" si="8"/>
        <v>12883.6</v>
      </c>
      <c r="U30" s="10">
        <f t="shared" si="8"/>
        <v>393.3</v>
      </c>
      <c r="V30" s="10">
        <f t="shared" si="8"/>
        <v>596.20000000000005</v>
      </c>
      <c r="W30" s="10">
        <f t="shared" si="8"/>
        <v>19460</v>
      </c>
      <c r="X30" s="11">
        <f t="shared" si="8"/>
        <v>243015.09999999998</v>
      </c>
      <c r="Y30" s="10">
        <f t="shared" si="8"/>
        <v>2147.9</v>
      </c>
      <c r="Z30" s="10">
        <f t="shared" si="8"/>
        <v>21.6</v>
      </c>
      <c r="AA30" s="10">
        <f t="shared" si="8"/>
        <v>71</v>
      </c>
      <c r="AB30" s="10">
        <f t="shared" si="8"/>
        <v>483.7</v>
      </c>
      <c r="AC30" s="10">
        <f t="shared" si="8"/>
        <v>12242.8</v>
      </c>
      <c r="AD30" s="10">
        <f t="shared" si="8"/>
        <v>143725.1</v>
      </c>
      <c r="AE30" s="10">
        <f t="shared" si="8"/>
        <v>8025.9</v>
      </c>
      <c r="AF30" s="10">
        <f t="shared" si="8"/>
        <v>3654.3</v>
      </c>
      <c r="AG30" s="10">
        <f t="shared" si="8"/>
        <v>3587.2999999999997</v>
      </c>
      <c r="AH30" s="10">
        <f t="shared" si="8"/>
        <v>13360.6</v>
      </c>
      <c r="AI30" s="10">
        <f t="shared" si="8"/>
        <v>8228</v>
      </c>
      <c r="AJ30" s="26">
        <f>SUM(C30:AI30)</f>
        <v>1894009.2000000002</v>
      </c>
    </row>
    <row r="31" spans="1:38" x14ac:dyDescent="0.25">
      <c r="A31" s="2" t="s">
        <v>51</v>
      </c>
      <c r="B31" s="3" t="s">
        <v>52</v>
      </c>
      <c r="C31" s="10">
        <f>C3+C22-C10-C17-C18-C26</f>
        <v>-3127.8000000000029</v>
      </c>
      <c r="D31" s="10">
        <f t="shared" ref="D31:AI31" si="9">D3+D22-D10-D17-D18-D26</f>
        <v>-5638.8000000000011</v>
      </c>
      <c r="E31" s="10">
        <f t="shared" si="9"/>
        <v>-136889.1</v>
      </c>
      <c r="F31" s="10">
        <f t="shared" si="9"/>
        <v>-5429.8</v>
      </c>
      <c r="G31" s="10">
        <f t="shared" si="9"/>
        <v>-142958.30000000002</v>
      </c>
      <c r="H31" s="10">
        <f t="shared" si="9"/>
        <v>-1947.4000000000028</v>
      </c>
      <c r="I31" s="10">
        <f t="shared" si="9"/>
        <v>-52.999999999999957</v>
      </c>
      <c r="J31" s="10">
        <f t="shared" si="9"/>
        <v>-14716.699999999999</v>
      </c>
      <c r="K31" s="10">
        <f t="shared" si="9"/>
        <v>-66.899999999999949</v>
      </c>
      <c r="L31" s="10">
        <f t="shared" si="9"/>
        <v>-2254</v>
      </c>
      <c r="M31" s="11">
        <f t="shared" si="9"/>
        <v>14741.699999999993</v>
      </c>
      <c r="N31" s="10">
        <f t="shared" si="9"/>
        <v>610.20000000000027</v>
      </c>
      <c r="O31" s="10">
        <f t="shared" si="9"/>
        <v>-1441.5000000000007</v>
      </c>
      <c r="P31" s="10">
        <f t="shared" si="9"/>
        <v>-878.4</v>
      </c>
      <c r="Q31" s="10">
        <f t="shared" si="9"/>
        <v>693.99999999999818</v>
      </c>
      <c r="R31" s="10">
        <f t="shared" si="9"/>
        <v>25797.300000000061</v>
      </c>
      <c r="S31" s="10">
        <f t="shared" si="9"/>
        <v>-8114.4</v>
      </c>
      <c r="T31" s="10">
        <f t="shared" si="9"/>
        <v>4451.1000000000004</v>
      </c>
      <c r="U31" s="10">
        <f t="shared" si="9"/>
        <v>-239.49999999999994</v>
      </c>
      <c r="V31" s="10">
        <f t="shared" si="9"/>
        <v>121.20000000000005</v>
      </c>
      <c r="W31" s="10">
        <f t="shared" si="9"/>
        <v>7212.2000000000007</v>
      </c>
      <c r="X31" s="11">
        <f t="shared" si="9"/>
        <v>142025.39999999997</v>
      </c>
      <c r="Y31" s="10">
        <f t="shared" si="9"/>
        <v>1796.3000000000002</v>
      </c>
      <c r="Z31" s="10">
        <f t="shared" si="9"/>
        <v>-1.1000000000000014</v>
      </c>
      <c r="AA31" s="10">
        <f t="shared" si="9"/>
        <v>-37.9</v>
      </c>
      <c r="AB31" s="10">
        <f t="shared" si="9"/>
        <v>-342.2</v>
      </c>
      <c r="AC31" s="10">
        <f t="shared" si="9"/>
        <v>669.50000000000045</v>
      </c>
      <c r="AD31" s="10">
        <f t="shared" si="9"/>
        <v>-3179.6</v>
      </c>
      <c r="AE31" s="10">
        <f t="shared" si="9"/>
        <v>-1815.9000000000003</v>
      </c>
      <c r="AF31" s="10">
        <f t="shared" si="9"/>
        <v>-200.49999999999955</v>
      </c>
      <c r="AG31" s="10">
        <f t="shared" si="9"/>
        <v>992.39999999999986</v>
      </c>
      <c r="AH31" s="10">
        <f t="shared" si="9"/>
        <v>4245.5</v>
      </c>
      <c r="AI31" s="10">
        <f t="shared" si="9"/>
        <v>-8900.8000000000011</v>
      </c>
      <c r="AJ31" s="26">
        <f>SUM(C31:AI31)</f>
        <v>-134876.8000000001</v>
      </c>
    </row>
    <row r="32" spans="1:38" x14ac:dyDescent="0.25">
      <c r="A32" s="2" t="s">
        <v>53</v>
      </c>
      <c r="B32" s="3" t="s">
        <v>54</v>
      </c>
      <c r="C32" s="10">
        <f>C9+C26</f>
        <v>74298</v>
      </c>
      <c r="D32" s="10">
        <f t="shared" ref="D32:AI32" si="10">D9+D26</f>
        <v>38377.5</v>
      </c>
      <c r="E32" s="10">
        <f t="shared" si="10"/>
        <v>231221.8</v>
      </c>
      <c r="F32" s="10">
        <f t="shared" si="10"/>
        <v>9458</v>
      </c>
      <c r="G32" s="10">
        <f t="shared" si="10"/>
        <v>532146.1</v>
      </c>
      <c r="H32" s="10">
        <f t="shared" si="10"/>
        <v>36964.5</v>
      </c>
      <c r="I32" s="10">
        <f t="shared" si="10"/>
        <v>358.49999999999994</v>
      </c>
      <c r="J32" s="10">
        <f t="shared" si="10"/>
        <v>102051.1</v>
      </c>
      <c r="K32" s="10">
        <f t="shared" si="10"/>
        <v>900.5</v>
      </c>
      <c r="L32" s="10">
        <f t="shared" si="10"/>
        <v>29369.7</v>
      </c>
      <c r="M32" s="11">
        <f t="shared" si="10"/>
        <v>95419.900000000009</v>
      </c>
      <c r="N32" s="10">
        <f t="shared" si="10"/>
        <v>4360.2000000000007</v>
      </c>
      <c r="O32" s="10">
        <f t="shared" si="10"/>
        <v>6617.8</v>
      </c>
      <c r="P32" s="10">
        <f t="shared" si="10"/>
        <v>1685.2</v>
      </c>
      <c r="Q32" s="10">
        <f t="shared" si="10"/>
        <v>30662</v>
      </c>
      <c r="R32" s="10">
        <f t="shared" si="10"/>
        <v>498499</v>
      </c>
      <c r="S32" s="10">
        <f t="shared" si="10"/>
        <v>17664.599999999999</v>
      </c>
      <c r="T32" s="10">
        <f t="shared" si="10"/>
        <v>8432.5000000000018</v>
      </c>
      <c r="U32" s="10">
        <f t="shared" si="10"/>
        <v>632.79999999999995</v>
      </c>
      <c r="V32" s="10">
        <f t="shared" si="10"/>
        <v>475</v>
      </c>
      <c r="W32" s="10">
        <f t="shared" si="10"/>
        <v>12430.800000000001</v>
      </c>
      <c r="X32" s="11">
        <f t="shared" si="10"/>
        <v>100989.7</v>
      </c>
      <c r="Y32" s="10">
        <f t="shared" si="10"/>
        <v>351.6</v>
      </c>
      <c r="Z32" s="10">
        <f t="shared" si="10"/>
        <v>22.700000000000003</v>
      </c>
      <c r="AA32" s="10">
        <f t="shared" si="10"/>
        <v>108.89999999999999</v>
      </c>
      <c r="AB32" s="10">
        <f t="shared" si="10"/>
        <v>826.9</v>
      </c>
      <c r="AC32" s="10">
        <f t="shared" si="10"/>
        <v>11593.099999999997</v>
      </c>
      <c r="AD32" s="10">
        <f t="shared" si="10"/>
        <v>146904.70000000001</v>
      </c>
      <c r="AE32" s="10">
        <f t="shared" si="10"/>
        <v>9899</v>
      </c>
      <c r="AF32" s="10">
        <f t="shared" si="10"/>
        <v>3854.7999999999997</v>
      </c>
      <c r="AG32" s="10">
        <f t="shared" si="10"/>
        <v>2594.8999999999996</v>
      </c>
      <c r="AH32" s="10">
        <f t="shared" si="10"/>
        <v>9996.1</v>
      </c>
      <c r="AI32" s="10">
        <f t="shared" si="10"/>
        <v>17128.8</v>
      </c>
      <c r="AJ32" s="26">
        <f>SUM(C32:AI32)</f>
        <v>2036296.7</v>
      </c>
    </row>
    <row r="33" spans="1:36" x14ac:dyDescent="0.25">
      <c r="A33" s="2" t="s">
        <v>55</v>
      </c>
      <c r="B33" s="3" t="s">
        <v>56</v>
      </c>
      <c r="C33" s="10">
        <f>C20+C22-C26</f>
        <v>-3127.8000000000029</v>
      </c>
      <c r="D33" s="10">
        <f t="shared" ref="D33:AI33" si="11">D20+D22-D26</f>
        <v>-5638.9999999999991</v>
      </c>
      <c r="E33" s="10">
        <f t="shared" si="11"/>
        <v>-136889.09999999998</v>
      </c>
      <c r="F33" s="10">
        <f t="shared" si="11"/>
        <v>-5429.8</v>
      </c>
      <c r="G33" s="10">
        <f t="shared" si="11"/>
        <v>-149214.39999999999</v>
      </c>
      <c r="H33" s="10">
        <f t="shared" si="11"/>
        <v>-1947.4000000000028</v>
      </c>
      <c r="I33" s="10">
        <f t="shared" si="11"/>
        <v>-65.39999999999992</v>
      </c>
      <c r="J33" s="10">
        <f t="shared" si="11"/>
        <v>-14716.699999999997</v>
      </c>
      <c r="K33" s="10">
        <f t="shared" si="11"/>
        <v>-66.899999999999949</v>
      </c>
      <c r="L33" s="10">
        <f t="shared" si="11"/>
        <v>-2253.9999999999991</v>
      </c>
      <c r="M33" s="11">
        <f t="shared" si="11"/>
        <v>14741.699999999993</v>
      </c>
      <c r="N33" s="10">
        <f t="shared" si="11"/>
        <v>610.20000000000027</v>
      </c>
      <c r="O33" s="10">
        <f t="shared" si="11"/>
        <v>-1441.5000000000009</v>
      </c>
      <c r="P33" s="10">
        <f t="shared" si="11"/>
        <v>-878.4</v>
      </c>
      <c r="Q33" s="10">
        <f t="shared" si="11"/>
        <v>693.99999999999818</v>
      </c>
      <c r="R33" s="10">
        <f t="shared" si="11"/>
        <v>25797.299999999974</v>
      </c>
      <c r="S33" s="10">
        <f t="shared" si="11"/>
        <v>-8114.4</v>
      </c>
      <c r="T33" s="10">
        <f t="shared" si="11"/>
        <v>4451.0999999999995</v>
      </c>
      <c r="U33" s="10">
        <f t="shared" si="11"/>
        <v>-239.49999999999994</v>
      </c>
      <c r="V33" s="10">
        <f t="shared" si="11"/>
        <v>121.20000000000005</v>
      </c>
      <c r="W33" s="10">
        <f t="shared" si="11"/>
        <v>7029.1999999999989</v>
      </c>
      <c r="X33" s="11">
        <f t="shared" si="11"/>
        <v>142025.39999999997</v>
      </c>
      <c r="Y33" s="10">
        <f t="shared" si="11"/>
        <v>1796.3000000000002</v>
      </c>
      <c r="Z33" s="10">
        <f t="shared" si="11"/>
        <v>-1.1000000000000014</v>
      </c>
      <c r="AA33" s="10">
        <f t="shared" si="11"/>
        <v>-37.899999999999991</v>
      </c>
      <c r="AB33" s="10">
        <f t="shared" si="11"/>
        <v>-343.2</v>
      </c>
      <c r="AC33" s="10">
        <f t="shared" si="11"/>
        <v>649.70000000000221</v>
      </c>
      <c r="AD33" s="10">
        <f t="shared" si="11"/>
        <v>-3179.6000000000058</v>
      </c>
      <c r="AE33" s="10">
        <f t="shared" si="11"/>
        <v>-1873.100000000001</v>
      </c>
      <c r="AF33" s="10">
        <f t="shared" si="11"/>
        <v>-200.49999999999972</v>
      </c>
      <c r="AG33" s="10">
        <f t="shared" si="11"/>
        <v>992.4</v>
      </c>
      <c r="AH33" s="10">
        <f t="shared" si="11"/>
        <v>3364.4999999999995</v>
      </c>
      <c r="AI33" s="10">
        <f t="shared" si="11"/>
        <v>-8900.8000000000011</v>
      </c>
      <c r="AJ33" s="26">
        <f>SUM(C33:AI33)</f>
        <v>-142287.50000000015</v>
      </c>
    </row>
    <row r="34" spans="1:36" ht="5.25" customHeight="1" x14ac:dyDescent="0.25">
      <c r="A34" s="20"/>
      <c r="B34" s="19"/>
      <c r="M34" s="19"/>
      <c r="X34" s="19"/>
      <c r="AJ34" s="25"/>
    </row>
    <row r="35" spans="1:36" x14ac:dyDescent="0.25">
      <c r="A35" s="2" t="s">
        <v>60</v>
      </c>
      <c r="B35" s="3" t="s">
        <v>61</v>
      </c>
      <c r="C35" s="10">
        <f>+C36+C37+C38</f>
        <v>20892.2</v>
      </c>
      <c r="D35" s="10">
        <f t="shared" ref="D35:AI35" si="12">+D36+D37+D38</f>
        <v>38608.800000000003</v>
      </c>
      <c r="E35" s="10">
        <f t="shared" si="12"/>
        <v>158678.70000000001</v>
      </c>
      <c r="F35" s="10">
        <f t="shared" si="12"/>
        <v>102855.7</v>
      </c>
      <c r="G35" s="10">
        <f t="shared" si="12"/>
        <v>261513.09999999998</v>
      </c>
      <c r="H35" s="10">
        <f t="shared" si="12"/>
        <v>8259.2000000000007</v>
      </c>
      <c r="I35" s="10">
        <f t="shared" si="12"/>
        <v>164</v>
      </c>
      <c r="J35" s="10">
        <f t="shared" si="12"/>
        <v>48293.100000000006</v>
      </c>
      <c r="K35" s="10">
        <f t="shared" si="12"/>
        <v>3124.7999999999997</v>
      </c>
      <c r="L35" s="10">
        <f t="shared" si="12"/>
        <v>31354.7</v>
      </c>
      <c r="M35" s="11">
        <f t="shared" si="12"/>
        <v>29344</v>
      </c>
      <c r="N35" s="10">
        <f t="shared" si="12"/>
        <v>3611.6</v>
      </c>
      <c r="O35" s="10">
        <f t="shared" si="12"/>
        <v>10053.499999999998</v>
      </c>
      <c r="P35" s="10">
        <f t="shared" si="12"/>
        <v>1500.1</v>
      </c>
      <c r="Q35" s="10">
        <f t="shared" si="12"/>
        <v>7371.7</v>
      </c>
      <c r="R35" s="10">
        <f t="shared" si="12"/>
        <v>171538.3</v>
      </c>
      <c r="S35" s="10">
        <f t="shared" si="12"/>
        <v>12376.3</v>
      </c>
      <c r="T35" s="10">
        <f t="shared" si="12"/>
        <v>3314.5</v>
      </c>
      <c r="U35" s="10">
        <f t="shared" si="12"/>
        <v>589.09999999999991</v>
      </c>
      <c r="V35" s="10">
        <f t="shared" si="12"/>
        <v>0</v>
      </c>
      <c r="W35" s="10">
        <f t="shared" si="12"/>
        <v>1115.5</v>
      </c>
      <c r="X35" s="11">
        <f t="shared" si="12"/>
        <v>35087.199999999997</v>
      </c>
      <c r="Y35" s="10">
        <f t="shared" si="12"/>
        <v>41.5</v>
      </c>
      <c r="Z35" s="10">
        <f t="shared" si="12"/>
        <v>1.1000000000000001</v>
      </c>
      <c r="AA35" s="10">
        <f t="shared" si="12"/>
        <v>77.599999999999994</v>
      </c>
      <c r="AB35" s="10">
        <f t="shared" si="12"/>
        <v>343.2</v>
      </c>
      <c r="AC35" s="10">
        <f t="shared" si="12"/>
        <v>3281.5</v>
      </c>
      <c r="AD35" s="10">
        <f t="shared" si="12"/>
        <v>61371.4</v>
      </c>
      <c r="AE35" s="10">
        <f t="shared" si="12"/>
        <v>5091.8</v>
      </c>
      <c r="AF35" s="10">
        <f t="shared" si="12"/>
        <v>3005.7</v>
      </c>
      <c r="AG35" s="10">
        <f t="shared" si="12"/>
        <v>1251.9000000000001</v>
      </c>
      <c r="AH35" s="10">
        <f t="shared" si="12"/>
        <v>5740.1</v>
      </c>
      <c r="AI35" s="10">
        <f t="shared" si="12"/>
        <v>17688</v>
      </c>
      <c r="AJ35" s="26">
        <f>SUM(C35:AI35)</f>
        <v>1047539.8999999997</v>
      </c>
    </row>
    <row r="36" spans="1:36" x14ac:dyDescent="0.25">
      <c r="A36" s="4"/>
      <c r="B36" s="5" t="s">
        <v>62</v>
      </c>
      <c r="C36" s="9">
        <v>4630.6000000000004</v>
      </c>
      <c r="D36" s="9">
        <v>4757.8</v>
      </c>
      <c r="E36" s="9">
        <v>61808.2</v>
      </c>
      <c r="F36" s="9">
        <v>19330.5</v>
      </c>
      <c r="G36" s="9">
        <v>106809.3</v>
      </c>
      <c r="H36" s="9">
        <v>2581.6</v>
      </c>
      <c r="I36" s="9">
        <v>131.6</v>
      </c>
      <c r="J36" s="9">
        <v>17349.2</v>
      </c>
      <c r="K36" s="9">
        <v>2544.6999999999998</v>
      </c>
      <c r="L36" s="9">
        <v>29409</v>
      </c>
      <c r="M36" s="12">
        <v>15685.3</v>
      </c>
      <c r="N36" s="9">
        <v>2520.1</v>
      </c>
      <c r="O36" s="9">
        <v>9435.4</v>
      </c>
      <c r="P36" s="9">
        <v>627.6</v>
      </c>
      <c r="Q36" s="9">
        <v>24</v>
      </c>
      <c r="R36" s="9">
        <v>25836.5</v>
      </c>
      <c r="S36" s="9">
        <v>5659.8</v>
      </c>
      <c r="T36" s="9">
        <v>3084.7</v>
      </c>
      <c r="U36" s="9">
        <v>450.4</v>
      </c>
      <c r="V36" s="9">
        <v>0</v>
      </c>
      <c r="W36" s="9">
        <v>230.3</v>
      </c>
      <c r="X36" s="12">
        <v>28089.3</v>
      </c>
      <c r="Y36" s="9">
        <v>41.5</v>
      </c>
      <c r="Z36" s="9">
        <v>1.1000000000000001</v>
      </c>
      <c r="AA36" s="9">
        <v>51.1</v>
      </c>
      <c r="AB36" s="9">
        <v>343.2</v>
      </c>
      <c r="AC36" s="9">
        <v>710.4</v>
      </c>
      <c r="AD36" s="9">
        <v>42224.4</v>
      </c>
      <c r="AE36" s="9">
        <v>3019</v>
      </c>
      <c r="AF36" s="9">
        <v>2386.1999999999998</v>
      </c>
      <c r="AG36" s="9">
        <v>1214</v>
      </c>
      <c r="AH36" s="9">
        <v>3704.2</v>
      </c>
      <c r="AI36" s="9">
        <v>12959.3</v>
      </c>
      <c r="AJ36" s="27">
        <f>SUM(C36:AI36)</f>
        <v>407650.30000000005</v>
      </c>
    </row>
    <row r="37" spans="1:36" x14ac:dyDescent="0.25">
      <c r="A37" s="4"/>
      <c r="B37" s="5" t="s">
        <v>63</v>
      </c>
      <c r="C37" s="9">
        <v>16261.6</v>
      </c>
      <c r="D37" s="9">
        <v>33851</v>
      </c>
      <c r="E37" s="9">
        <v>96870.5</v>
      </c>
      <c r="F37" s="9">
        <v>83525.2</v>
      </c>
      <c r="G37" s="9">
        <v>154703.79999999999</v>
      </c>
      <c r="H37" s="9">
        <v>5677.6</v>
      </c>
      <c r="I37" s="9">
        <v>32.4</v>
      </c>
      <c r="J37" s="9">
        <v>30943.9</v>
      </c>
      <c r="K37" s="9">
        <v>580.1</v>
      </c>
      <c r="L37" s="9">
        <v>1945.7</v>
      </c>
      <c r="M37" s="12">
        <v>13658.7</v>
      </c>
      <c r="N37" s="9">
        <v>1091.5</v>
      </c>
      <c r="O37" s="9">
        <v>607.29999999999995</v>
      </c>
      <c r="P37" s="9">
        <v>872.5</v>
      </c>
      <c r="Q37" s="9">
        <v>7347.7</v>
      </c>
      <c r="R37" s="9">
        <v>136343.29999999999</v>
      </c>
      <c r="S37" s="9">
        <v>6716.5</v>
      </c>
      <c r="T37" s="9">
        <v>229.8</v>
      </c>
      <c r="U37" s="9">
        <v>138.69999999999999</v>
      </c>
      <c r="V37" s="9">
        <v>0</v>
      </c>
      <c r="W37" s="9">
        <v>885.2</v>
      </c>
      <c r="X37" s="12">
        <v>6997.9</v>
      </c>
      <c r="Y37" s="9">
        <v>0</v>
      </c>
      <c r="Z37" s="9">
        <v>0</v>
      </c>
      <c r="AA37" s="9">
        <v>26.5</v>
      </c>
      <c r="AB37" s="9">
        <v>0</v>
      </c>
      <c r="AC37" s="9">
        <v>2571.1</v>
      </c>
      <c r="AD37" s="9">
        <v>19147</v>
      </c>
      <c r="AE37" s="9">
        <v>2072.8000000000002</v>
      </c>
      <c r="AF37" s="9">
        <v>619.5</v>
      </c>
      <c r="AG37" s="9">
        <v>37.9</v>
      </c>
      <c r="AH37" s="9">
        <v>2035.9</v>
      </c>
      <c r="AI37" s="9">
        <v>4728.7</v>
      </c>
      <c r="AJ37" s="27">
        <f>SUM(C37:AI37)</f>
        <v>630520.30000000005</v>
      </c>
    </row>
    <row r="38" spans="1:36" x14ac:dyDescent="0.25">
      <c r="A38" s="4"/>
      <c r="B38" s="5" t="s">
        <v>64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2">
        <v>0</v>
      </c>
      <c r="N38" s="9">
        <v>0</v>
      </c>
      <c r="O38" s="9">
        <v>10.8</v>
      </c>
      <c r="P38" s="9">
        <v>0</v>
      </c>
      <c r="Q38" s="9">
        <v>0</v>
      </c>
      <c r="R38" s="9">
        <v>9358.5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12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7">
        <f>SUM(C38:AI38)</f>
        <v>9369.2999999999993</v>
      </c>
    </row>
    <row r="39" spans="1:36" ht="6.75" customHeight="1" x14ac:dyDescent="0.25">
      <c r="A39" s="15"/>
      <c r="B39" s="16"/>
      <c r="M39" s="19"/>
      <c r="X39" s="19"/>
      <c r="AJ39" s="25"/>
    </row>
    <row r="40" spans="1:36" x14ac:dyDescent="0.25">
      <c r="A40" s="2" t="s">
        <v>65</v>
      </c>
      <c r="B40" s="3" t="s">
        <v>66</v>
      </c>
      <c r="C40" s="10">
        <f>+C41+C42+C43</f>
        <v>17764.400000000001</v>
      </c>
      <c r="D40" s="10">
        <f t="shared" ref="D40:AI40" si="13">+D41+D42+D43</f>
        <v>32969.800000000003</v>
      </c>
      <c r="E40" s="10">
        <f t="shared" si="13"/>
        <v>21789.599999999999</v>
      </c>
      <c r="F40" s="10">
        <f t="shared" si="13"/>
        <v>97425.9</v>
      </c>
      <c r="G40" s="10">
        <f t="shared" si="13"/>
        <v>112298.7</v>
      </c>
      <c r="H40" s="10">
        <f t="shared" si="13"/>
        <v>6311.8</v>
      </c>
      <c r="I40" s="10">
        <f t="shared" si="13"/>
        <v>98.6</v>
      </c>
      <c r="J40" s="10">
        <f t="shared" si="13"/>
        <v>33576.400000000001</v>
      </c>
      <c r="K40" s="10">
        <f t="shared" si="13"/>
        <v>3057.9</v>
      </c>
      <c r="L40" s="10">
        <f t="shared" si="13"/>
        <v>29100.699999999997</v>
      </c>
      <c r="M40" s="11">
        <f t="shared" si="13"/>
        <v>44085.700000000004</v>
      </c>
      <c r="N40" s="10">
        <f t="shared" si="13"/>
        <v>4221.8</v>
      </c>
      <c r="O40" s="10">
        <f t="shared" si="13"/>
        <v>8612</v>
      </c>
      <c r="P40" s="10">
        <f t="shared" si="13"/>
        <v>621.70000000000005</v>
      </c>
      <c r="Q40" s="10">
        <f t="shared" si="13"/>
        <v>8065.7</v>
      </c>
      <c r="R40" s="10">
        <f t="shared" si="13"/>
        <v>197335.6</v>
      </c>
      <c r="S40" s="10">
        <f t="shared" si="13"/>
        <v>4261.9000000000005</v>
      </c>
      <c r="T40" s="10">
        <f t="shared" si="13"/>
        <v>7765.6</v>
      </c>
      <c r="U40" s="10">
        <f t="shared" si="13"/>
        <v>349.6</v>
      </c>
      <c r="V40" s="10">
        <f t="shared" si="13"/>
        <v>121.2</v>
      </c>
      <c r="W40" s="10">
        <f t="shared" si="13"/>
        <v>8144.7</v>
      </c>
      <c r="X40" s="11">
        <f t="shared" si="13"/>
        <v>177112.59999999998</v>
      </c>
      <c r="Y40" s="10">
        <f t="shared" si="13"/>
        <v>1837.8000000000002</v>
      </c>
      <c r="Z40" s="10">
        <f t="shared" si="13"/>
        <v>0</v>
      </c>
      <c r="AA40" s="10">
        <f t="shared" si="13"/>
        <v>39.700000000000003</v>
      </c>
      <c r="AB40" s="10">
        <f t="shared" si="13"/>
        <v>0</v>
      </c>
      <c r="AC40" s="10">
        <f t="shared" si="13"/>
        <v>3931.2000000000003</v>
      </c>
      <c r="AD40" s="10">
        <f t="shared" si="13"/>
        <v>58191.799999999996</v>
      </c>
      <c r="AE40" s="10">
        <f t="shared" si="13"/>
        <v>3218.7</v>
      </c>
      <c r="AF40" s="10">
        <f t="shared" si="13"/>
        <v>2805.2</v>
      </c>
      <c r="AG40" s="10">
        <f t="shared" si="13"/>
        <v>2244.2999999999997</v>
      </c>
      <c r="AH40" s="10">
        <f t="shared" si="13"/>
        <v>9104.6</v>
      </c>
      <c r="AI40" s="10">
        <f t="shared" si="13"/>
        <v>8787.2000000000007</v>
      </c>
      <c r="AJ40" s="26">
        <f>SUM(C40:AI40)</f>
        <v>905252.39999999979</v>
      </c>
    </row>
    <row r="41" spans="1:36" x14ac:dyDescent="0.25">
      <c r="A41" s="4"/>
      <c r="B41" s="5" t="s">
        <v>67</v>
      </c>
      <c r="C41" s="9">
        <v>12574.1</v>
      </c>
      <c r="D41" s="9">
        <v>32969.800000000003</v>
      </c>
      <c r="E41" s="9">
        <v>21789.599999999999</v>
      </c>
      <c r="F41" s="9">
        <v>26291.5</v>
      </c>
      <c r="G41" s="9">
        <v>99040.4</v>
      </c>
      <c r="H41" s="9">
        <v>6311.8</v>
      </c>
      <c r="I41" s="9">
        <v>82</v>
      </c>
      <c r="J41" s="9">
        <v>33570.300000000003</v>
      </c>
      <c r="K41" s="9">
        <v>3057.9</v>
      </c>
      <c r="L41" s="9">
        <v>28732.6</v>
      </c>
      <c r="M41" s="12">
        <v>39359.9</v>
      </c>
      <c r="N41" s="9">
        <v>3932.4</v>
      </c>
      <c r="O41" s="9">
        <v>7913</v>
      </c>
      <c r="P41" s="9">
        <v>612.20000000000005</v>
      </c>
      <c r="Q41" s="9">
        <v>8008.9</v>
      </c>
      <c r="R41" s="9">
        <v>197335.6</v>
      </c>
      <c r="S41" s="9">
        <v>4244.1000000000004</v>
      </c>
      <c r="T41" s="9">
        <v>5746.5</v>
      </c>
      <c r="U41" s="9">
        <v>273.8</v>
      </c>
      <c r="V41" s="9">
        <v>121.2</v>
      </c>
      <c r="W41" s="9">
        <v>7704</v>
      </c>
      <c r="X41" s="12">
        <v>142880.9</v>
      </c>
      <c r="Y41" s="9">
        <v>1784.4</v>
      </c>
      <c r="Z41" s="9">
        <v>0</v>
      </c>
      <c r="AA41" s="9">
        <v>39.700000000000003</v>
      </c>
      <c r="AB41" s="9">
        <v>0</v>
      </c>
      <c r="AC41" s="9">
        <v>2904.3</v>
      </c>
      <c r="AD41" s="9">
        <v>54971.6</v>
      </c>
      <c r="AE41" s="9">
        <v>3218.7</v>
      </c>
      <c r="AF41" s="9">
        <v>2749.7</v>
      </c>
      <c r="AG41" s="9">
        <v>2154.6</v>
      </c>
      <c r="AH41" s="9">
        <v>6104.6</v>
      </c>
      <c r="AI41" s="9">
        <v>1199.5999999999999</v>
      </c>
      <c r="AJ41" s="27">
        <f>SUM(C41:AI41)</f>
        <v>757679.7</v>
      </c>
    </row>
    <row r="42" spans="1:36" x14ac:dyDescent="0.25">
      <c r="A42" s="4"/>
      <c r="B42" s="5" t="s">
        <v>68</v>
      </c>
      <c r="C42" s="9">
        <v>5190.3</v>
      </c>
      <c r="D42" s="9">
        <v>0</v>
      </c>
      <c r="E42" s="9">
        <v>0</v>
      </c>
      <c r="F42" s="9">
        <v>71134.399999999994</v>
      </c>
      <c r="G42" s="9">
        <v>13258.3</v>
      </c>
      <c r="H42" s="9">
        <v>0</v>
      </c>
      <c r="I42" s="9">
        <v>16.600000000000001</v>
      </c>
      <c r="J42" s="9">
        <v>6.1</v>
      </c>
      <c r="K42" s="9">
        <v>0</v>
      </c>
      <c r="L42" s="9">
        <v>368.1</v>
      </c>
      <c r="M42" s="12">
        <v>4725.8</v>
      </c>
      <c r="N42" s="30">
        <v>289.39999999999998</v>
      </c>
      <c r="O42" s="9">
        <v>293.39999999999998</v>
      </c>
      <c r="P42" s="9">
        <v>9.5</v>
      </c>
      <c r="Q42" s="9">
        <v>56.8</v>
      </c>
      <c r="R42" s="9">
        <v>0</v>
      </c>
      <c r="S42" s="9">
        <v>0</v>
      </c>
      <c r="T42" s="9">
        <v>2019.1</v>
      </c>
      <c r="U42" s="9">
        <v>75.8</v>
      </c>
      <c r="V42" s="9">
        <v>0</v>
      </c>
      <c r="W42" s="9">
        <v>440.7</v>
      </c>
      <c r="X42" s="12">
        <v>34231.699999999997</v>
      </c>
      <c r="Y42" s="9">
        <v>53.4</v>
      </c>
      <c r="Z42" s="9">
        <v>0</v>
      </c>
      <c r="AA42" s="9">
        <v>0</v>
      </c>
      <c r="AB42" s="9">
        <v>0</v>
      </c>
      <c r="AC42" s="9">
        <v>996.6</v>
      </c>
      <c r="AD42" s="9">
        <v>3220.2</v>
      </c>
      <c r="AE42" s="9">
        <v>0</v>
      </c>
      <c r="AF42" s="9">
        <v>55.5</v>
      </c>
      <c r="AG42" s="9">
        <v>89.7</v>
      </c>
      <c r="AH42" s="9">
        <v>0</v>
      </c>
      <c r="AI42" s="9">
        <v>2892.8</v>
      </c>
      <c r="AJ42" s="27">
        <f>SUM(C42:AI42)</f>
        <v>139424.20000000001</v>
      </c>
    </row>
    <row r="43" spans="1:36" ht="15.75" thickBot="1" x14ac:dyDescent="0.3">
      <c r="A43" s="17"/>
      <c r="B43" s="18" t="s">
        <v>69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2">
        <v>0</v>
      </c>
      <c r="N43" s="21">
        <v>0</v>
      </c>
      <c r="O43" s="21">
        <v>405.6</v>
      </c>
      <c r="P43" s="21">
        <v>0</v>
      </c>
      <c r="Q43" s="21">
        <v>0</v>
      </c>
      <c r="R43" s="21">
        <v>0</v>
      </c>
      <c r="S43" s="21">
        <v>17.8</v>
      </c>
      <c r="T43" s="21">
        <v>0</v>
      </c>
      <c r="U43" s="21">
        <v>0</v>
      </c>
      <c r="V43" s="21">
        <v>0</v>
      </c>
      <c r="W43" s="21">
        <v>0</v>
      </c>
      <c r="X43" s="22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30.3</v>
      </c>
      <c r="AD43" s="21">
        <v>0</v>
      </c>
      <c r="AE43" s="21">
        <v>0</v>
      </c>
      <c r="AF43" s="21">
        <v>0</v>
      </c>
      <c r="AG43" s="21">
        <v>0</v>
      </c>
      <c r="AH43" s="21">
        <v>3000</v>
      </c>
      <c r="AI43" s="21">
        <v>4694.8</v>
      </c>
      <c r="AJ43" s="28">
        <f>SUM(C43:AI43)</f>
        <v>8148.5</v>
      </c>
    </row>
    <row r="44" spans="1:36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x14ac:dyDescent="0.2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1:36" x14ac:dyDescent="0.25">
      <c r="AJ47" s="32"/>
    </row>
  </sheetData>
  <mergeCells count="1">
    <mergeCell ref="A1:B1"/>
  </mergeCells>
  <printOptions horizontalCentered="1" verticalCentered="1"/>
  <pageMargins left="0.39370078740157483" right="0.39370078740157483" top="0.78740157480314965" bottom="0.78740157480314965" header="0.19685039370078741" footer="0.39370078740157483"/>
  <pageSetup paperSize="9" scale="82" orientation="landscape" horizontalDpi="4294967294" verticalDpi="4294967294" r:id="rId1"/>
  <headerFooter>
    <oddHeader>&amp;CEjecución Presupuestaria de Empresas Públicas No Financieras
(En millones de pesos. Base Devengado)
Acumulado al 31-03-24</oddHeader>
    <oddFooter xml:space="preserve">&amp;L      Nota: datos provisorios suministrados por las empresas públicas. Fecha de corte de la información: 24/05/24. 
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TRIMESTRE 2024</vt:lpstr>
      <vt:lpstr>'I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2024-05-27T15:03:52Z</cp:lastPrinted>
  <dcterms:created xsi:type="dcterms:W3CDTF">2020-07-08T18:07:03Z</dcterms:created>
  <dcterms:modified xsi:type="dcterms:W3CDTF">2024-05-27T15:03:52Z</dcterms:modified>
</cp:coreProperties>
</file>